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'BRPL'!$A$1:$W$184</definedName>
    <definedName name="_xlnm.Print_Area" localSheetId="1">'BYPL'!$A$1:$Q$172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'NDPL'!$A$1:$Q$164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<sst xmlns="http://schemas.openxmlformats.org/spreadsheetml/2006/main" count="1583" uniqueCount="452">
  <si>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</si>
  <si>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</si>
  <si>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</si>
  <si>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</si>
  <si>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</si>
  <si>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</si>
  <si>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</si>
  <si>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</si>
  <si>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</si>
  <si>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</si>
  <si>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</si>
  <si>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</si>
  <si>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</si>
  <si>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</si>
  <si>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</si>
  <si>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</si>
  <si>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</si>
  <si>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</si>
  <si>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</si>
  <si>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</si>
  <si>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</si>
  <si>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</si>
  <si>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</si>
  <si>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</si>
  <si>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</si>
  <si>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</si>
  <si>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</si>
  <si>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</si>
  <si>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</si>
  <si>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</si>
  <si>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</si>
  <si>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</si>
  <si>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</si>
  <si>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</si>
  <si>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</si>
  <si>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</si>
  <si>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</si>
  <si>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</si>
  <si>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</si>
  <si>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</si>
  <si>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</si>
  <si>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</si>
  <si>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</si>
  <si>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</si>
  <si>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</si>
  <si>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</si>
  <si>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</si>
  <si>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</si>
  <si>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</si>
  <si>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</si>
  <si>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</si>
  <si>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</si>
  <si>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</si>
  <si>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</si>
  <si>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</si>
  <si>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</si>
  <si>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</si>
  <si>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</si>
  <si>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</si>
  <si>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</si>
  <si>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</si>
  <si>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</si>
  <si>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</si>
  <si>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</si>
  <si>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</si>
  <si>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</si>
  <si>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</si>
  <si>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</si>
  <si>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</si>
  <si>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</si>
  <si>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</si>
  <si>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</si>
  <si>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</si>
  <si>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</si>
  <si>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</si>
  <si>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</si>
  <si>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</si>
  <si>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</si>
  <si>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</si>
  <si>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</si>
  <si>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</si>
  <si>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</si>
  <si>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</si>
  <si>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</si>
  <si>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</si>
  <si>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</si>
  <si>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</si>
  <si>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</si>
  <si>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</si>
  <si>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</si>
  <si>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</si>
  <si>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</si>
  <si>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</si>
  <si>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</si>
  <si>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</si>
  <si>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</si>
  <si>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</si>
  <si>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</si>
  <si>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</si>
  <si>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</si>
  <si>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</si>
  <si>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</si>
  <si>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</si>
  <si>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</si>
  <si>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</si>
  <si>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</si>
  <si>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</si>
  <si>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</si>
  <si>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</si>
  <si>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</si>
  <si>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</si>
  <si>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</si>
  <si>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</si>
  <si>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</si>
  <si>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</si>
  <si>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</si>
  <si>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</si>
  <si>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</si>
  <si>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</si>
  <si>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</si>
  <si>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</si>
  <si>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</si>
  <si>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</si>
  <si>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</si>
  <si>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</si>
  <si>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</si>
  <si>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</si>
  <si>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</si>
  <si>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</si>
  <si>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</si>
  <si>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</si>
  <si>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</si>
  <si>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</si>
  <si>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</si>
  <si>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</si>
  <si>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</si>
  <si>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</si>
  <si>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</si>
  <si>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</si>
  <si>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</si>
  <si>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</si>
  <si>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</si>
  <si>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</si>
  <si>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</si>
  <si>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</si>
  <si>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</si>
  <si>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</si>
  <si>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</si>
  <si>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</si>
  <si>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</si>
  <si>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</si>
  <si>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</si>
  <si>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</si>
  <si>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</si>
  <si>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</si>
  <si>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</si>
  <si>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</si>
  <si>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</si>
  <si>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</si>
  <si>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</si>
  <si>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</si>
  <si>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</si>
  <si>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</si>
  <si>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</si>
  <si>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</si>
  <si>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</si>
  <si>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</si>
  <si>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</si>
  <si>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</si>
  <si>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</si>
  <si>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</si>
  <si>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</si>
  <si>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</si>
  <si>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</si>
  <si>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</si>
  <si>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</si>
  <si>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</si>
  <si>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</si>
  <si>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</si>
  <si>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</si>
  <si>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</si>
  <si>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</si>
  <si>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</si>
  <si>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</si>
  <si>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</si>
  <si>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</si>
  <si>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</si>
  <si>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</si>
  <si>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</si>
  <si>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</si>
  <si>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</si>
  <si>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</si>
  <si>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</si>
  <si>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</si>
  <si>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</si>
  <si>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</si>
  <si>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</si>
  <si>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</si>
  <si>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</si>
  <si>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</si>
  <si>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</si>
  <si>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</si>
  <si>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</si>
  <si>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</si>
  <si>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</si>
  <si>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</si>
  <si>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</si>
  <si>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</si>
  <si>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</si>
  <si>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</si>
  <si>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</si>
  <si>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</si>
  <si>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</si>
  <si>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</si>
  <si>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</si>
  <si>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</si>
  <si>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</si>
  <si>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</si>
  <si>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</si>
  <si>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</si>
  <si>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</si>
  <si>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</si>
  <si>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</si>
  <si>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</si>
  <si>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</si>
  <si>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</si>
  <si>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</si>
  <si>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</si>
  <si>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</si>
  <si>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</si>
  <si>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</si>
  <si>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</si>
  <si>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</si>
  <si>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</si>
  <si>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</si>
  <si>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</si>
  <si>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</si>
  <si>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</si>
  <si>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</si>
  <si>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</si>
  <si>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</si>
  <si>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</si>
  <si>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</si>
  <si>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</si>
  <si>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</si>
  <si>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</si>
  <si>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</si>
  <si>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</si>
  <si>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</si>
  <si>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</si>
  <si>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</si>
  <si>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</si>
  <si>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</si>
  <si>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</si>
  <si>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</si>
  <si>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</si>
  <si>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</si>
  <si>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</si>
  <si>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</si>
  <si>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</si>
  <si>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</si>
  <si>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</si>
  <si>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</si>
  <si>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</si>
  <si>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</si>
  <si>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</si>
  <si>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</si>
  <si>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</si>
  <si>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</si>
  <si>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</si>
  <si>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</si>
  <si>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</si>
  <si>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</si>
  <si>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</si>
  <si>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</si>
  <si>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</si>
  <si>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</si>
  <si>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</si>
  <si>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</si>
  <si>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</si>
  <si>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</si>
  <si>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</si>
  <si>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</si>
  <si>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</si>
  <si>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</si>
  <si>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</si>
  <si>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</si>
  <si>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</si>
  <si>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</si>
  <si>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</si>
  <si>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</si>
  <si>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</si>
  <si>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</si>
  <si>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</si>
  <si>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</si>
  <si>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</si>
  <si>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</si>
  <si>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</si>
  <si>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</si>
  <si>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</si>
  <si>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</si>
  <si>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</si>
  <si>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</si>
  <si>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</si>
  <si>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</si>
  <si>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</si>
  <si>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</si>
  <si>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</si>
  <si>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</si>
  <si>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</si>
  <si>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</si>
  <si>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</si>
  <si>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</si>
  <si>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</si>
  <si>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</si>
  <si>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</si>
  <si>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</si>
  <si>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</si>
  <si>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</si>
  <si>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</si>
  <si>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</si>
  <si>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</si>
  <si>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</si>
  <si>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</si>
  <si>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</si>
  <si>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</si>
  <si>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</si>
  <si>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</si>
  <si>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</si>
  <si>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</si>
  <si>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</si>
  <si>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</si>
  <si>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</si>
  <si>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</si>
  <si>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</si>
  <si>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</si>
  <si>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</si>
  <si>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</si>
  <si>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</si>
  <si>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</si>
  <si>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</si>
  <si>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</si>
  <si>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</si>
  <si>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</si>
  <si>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</si>
  <si>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</si>
  <si>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</si>
  <si>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</si>
  <si>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</si>
  <si>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</si>
  <si>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</si>
  <si>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</si>
  <si>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</si>
  <si>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</si>
  <si>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</si>
  <si>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</si>
  <si>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</si>
  <si>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</si>
  <si>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</si>
  <si>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</si>
  <si>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</si>
  <si>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</si>
  <si>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</si>
  <si>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</si>
  <si>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</si>
  <si>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</si>
  <si>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</si>
  <si>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</si>
  <si>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</si>
  <si>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</si>
  <si>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</si>
  <si>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</si>
  <si>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</si>
  <si>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</si>
  <si>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</si>
  <si>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</si>
  <si>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</si>
  <si>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</si>
  <si>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</si>
  <si>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</si>
  <si>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</si>
  <si>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</si>
  <si>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</si>
  <si>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</si>
  <si>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</si>
  <si>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</si>
  <si>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</si>
  <si>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</si>
  <si>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</si>
  <si>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</si>
  <si>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</si>
  <si>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</si>
  <si>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</si>
  <si>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</si>
  <si>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</si>
  <si>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</si>
  <si>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</si>
  <si>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</si>
  <si>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</si>
  <si>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</si>
  <si>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</si>
  <si>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</si>
  <si>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</si>
  <si>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</si>
  <si>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</si>
  <si>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</si>
  <si>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</si>
  <si>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</si>
  <si>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</si>
  <si>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</si>
  <si>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</si>
  <si>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</si>
  <si>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</si>
  <si>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</si>
  <si>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</si>
  <si>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</si>
  <si>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</si>
  <si>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</si>
  <si>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</si>
  <si>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</si>
  <si>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</si>
  <si>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</si>
  <si>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</si>
  <si>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</si>
  <si>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</si>
  <si>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</si>
  <si>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</si>
  <si>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</si>
  <si>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</si>
  <si>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</si>
  <si>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</si>
  <si>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</si>
  <si>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</si>
  <si>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</si>
  <si>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</si>
  <si>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</si>
  <si>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</si>
  <si>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</si>
  <si>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 xml:space="preserve">Assessment </t>
  </si>
  <si>
    <t>Assessment</t>
  </si>
  <si>
    <t>FINAL READING 01/10/2015</t>
  </si>
  <si>
    <t xml:space="preserve">                           PERIOD 1st September-2015 TO 1st  October-2015 </t>
  </si>
  <si>
    <t>September-2015</t>
  </si>
  <si>
    <t>INTIAL READING 01/09/2015</t>
  </si>
  <si>
    <t>w.e.f 26/09/2015</t>
  </si>
  <si>
    <t>Check Meter Data</t>
  </si>
  <si>
    <t>Data till 21/09/2015</t>
  </si>
  <si>
    <t>Check Meter data</t>
  </si>
  <si>
    <t>Meter Faulty</t>
  </si>
  <si>
    <t>Data till 24/09/2015</t>
  </si>
  <si>
    <t>Note :Sharing taken from wk-25 abt bill 2015-16</t>
  </si>
  <si>
    <t>Data till 07/09/2015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</si>
</sst>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19" fillId="34" borderId="17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vertical="center"/>
    </xf>
    <xf numFmtId="170" fontId="19" fillId="0" borderId="15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172" fontId="13" fillId="0" borderId="15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49" fillId="0" borderId="18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4" fillId="0" borderId="31" xfId="0" applyFont="1" applyFill="1" applyBorder="1" applyAlignment="1">
      <alignment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20" fillId="0" borderId="31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6" fillId="0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="60" workbookViewId="0" topLeftCell="A19">
      <selection activeCell="F38" sqref="F38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0.57421875" style="0" customWidth="1"/>
  </cols>
  <sheetData>
    <row r="1" spans="1:17" ht="22.5" customHeight="1">
      <c r="A1" s="1" t="s">
        <v>240</v>
      </c>
      <c r="Q1" s="712" t="s">
        <v>442</v>
      </c>
    </row>
    <row r="2" spans="1:11" ht="15">
      <c r="A2" s="17" t="s">
        <v>241</v>
      </c>
      <c r="K2" s="98"/>
    </row>
    <row r="3" spans="1:8" ht="21" customHeight="1">
      <c r="A3" s="221" t="s">
        <v>0</v>
      </c>
      <c r="H3" s="4"/>
    </row>
    <row r="4" spans="1:16" ht="22.5" customHeight="1" thickBot="1">
      <c r="A4" s="221" t="s">
        <v>242</v>
      </c>
      <c r="G4" s="19"/>
      <c r="H4" s="19"/>
      <c r="I4" s="98" t="s">
        <v>401</v>
      </c>
      <c r="J4" s="19"/>
      <c r="K4" s="19"/>
      <c r="L4" s="19"/>
      <c r="M4" s="19"/>
      <c r="N4" s="98" t="s">
        <v>402</v>
      </c>
      <c r="O4" s="19"/>
      <c r="P4" s="19"/>
    </row>
    <row r="5" spans="1:17" s="5" customFormat="1" ht="56.2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440</v>
      </c>
      <c r="H5" s="39" t="s">
        <v>443</v>
      </c>
      <c r="I5" s="39" t="s">
        <v>4</v>
      </c>
      <c r="J5" s="39" t="s">
        <v>5</v>
      </c>
      <c r="K5" s="40" t="s">
        <v>6</v>
      </c>
      <c r="L5" s="41" t="str">
        <f>G5</f>
        <v>FINAL READING 01/10/2015</v>
      </c>
      <c r="M5" s="39" t="str">
        <f>H5</f>
        <v>INTIAL READING 01/09/2015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2"/>
      <c r="B7" s="436" t="s">
        <v>14</v>
      </c>
      <c r="C7" s="417"/>
      <c r="D7" s="442"/>
      <c r="E7" s="442"/>
      <c r="F7" s="417"/>
      <c r="G7" s="423"/>
      <c r="H7" s="21"/>
      <c r="I7" s="21"/>
      <c r="J7" s="21"/>
      <c r="K7" s="237"/>
      <c r="L7" s="423"/>
      <c r="M7" s="21"/>
      <c r="N7" s="21"/>
      <c r="O7" s="21"/>
      <c r="P7" s="236"/>
      <c r="Q7" s="179"/>
    </row>
    <row r="8" spans="1:17" s="690" customFormat="1" ht="16.5" customHeight="1">
      <c r="A8" s="342">
        <v>1</v>
      </c>
      <c r="B8" s="435" t="s">
        <v>15</v>
      </c>
      <c r="C8" s="417">
        <v>4864925</v>
      </c>
      <c r="D8" s="441" t="s">
        <v>12</v>
      </c>
      <c r="E8" s="407" t="s">
        <v>350</v>
      </c>
      <c r="F8" s="417">
        <v>-1000</v>
      </c>
      <c r="G8" s="426">
        <v>975703</v>
      </c>
      <c r="H8" s="343">
        <v>975930</v>
      </c>
      <c r="I8" s="427">
        <f>G8-H8</f>
        <v>-227</v>
      </c>
      <c r="J8" s="427">
        <f aca="true" t="shared" si="0" ref="J8:J62">$F8*I8</f>
        <v>227000</v>
      </c>
      <c r="K8" s="432">
        <f aca="true" t="shared" si="1" ref="K8:K62">J8/1000000</f>
        <v>0.227</v>
      </c>
      <c r="L8" s="426">
        <v>995525</v>
      </c>
      <c r="M8" s="343">
        <v>995566</v>
      </c>
      <c r="N8" s="427">
        <f>L8-M8</f>
        <v>-41</v>
      </c>
      <c r="O8" s="427">
        <f aca="true" t="shared" si="2" ref="O8:O62">$F8*N8</f>
        <v>41000</v>
      </c>
      <c r="P8" s="432">
        <f aca="true" t="shared" si="3" ref="P8:P62">O8/1000000</f>
        <v>0.041</v>
      </c>
      <c r="Q8" s="731"/>
    </row>
    <row r="9" spans="1:17" s="690" customFormat="1" ht="16.5">
      <c r="A9" s="342">
        <v>2</v>
      </c>
      <c r="B9" s="435" t="s">
        <v>384</v>
      </c>
      <c r="C9" s="417">
        <v>4864976</v>
      </c>
      <c r="D9" s="441" t="s">
        <v>12</v>
      </c>
      <c r="E9" s="407" t="s">
        <v>350</v>
      </c>
      <c r="F9" s="417">
        <v>-1000</v>
      </c>
      <c r="G9" s="426">
        <v>72</v>
      </c>
      <c r="H9" s="343">
        <v>56</v>
      </c>
      <c r="I9" s="427">
        <f>G9-H9</f>
        <v>16</v>
      </c>
      <c r="J9" s="427">
        <f>$F9*I9</f>
        <v>-16000</v>
      </c>
      <c r="K9" s="432">
        <f>J9/1000000</f>
        <v>-0.016</v>
      </c>
      <c r="L9" s="426">
        <v>176</v>
      </c>
      <c r="M9" s="343">
        <v>76</v>
      </c>
      <c r="N9" s="427">
        <f>L9-M9</f>
        <v>100</v>
      </c>
      <c r="O9" s="427">
        <f>$F9*N9</f>
        <v>-100000</v>
      </c>
      <c r="P9" s="432">
        <f>O9/1000000</f>
        <v>-0.1</v>
      </c>
      <c r="Q9" s="718"/>
    </row>
    <row r="10" spans="1:17" s="690" customFormat="1" ht="15.75" customHeight="1">
      <c r="A10" s="342">
        <v>3</v>
      </c>
      <c r="B10" s="435" t="s">
        <v>17</v>
      </c>
      <c r="C10" s="417">
        <v>4864905</v>
      </c>
      <c r="D10" s="441" t="s">
        <v>12</v>
      </c>
      <c r="E10" s="407" t="s">
        <v>350</v>
      </c>
      <c r="F10" s="417">
        <v>-1000</v>
      </c>
      <c r="G10" s="426">
        <v>987173</v>
      </c>
      <c r="H10" s="343">
        <v>987471</v>
      </c>
      <c r="I10" s="427">
        <f>G10-H10</f>
        <v>-298</v>
      </c>
      <c r="J10" s="427">
        <f t="shared" si="0"/>
        <v>298000</v>
      </c>
      <c r="K10" s="432">
        <f t="shared" si="1"/>
        <v>0.298</v>
      </c>
      <c r="L10" s="426">
        <v>996034</v>
      </c>
      <c r="M10" s="343">
        <v>996052</v>
      </c>
      <c r="N10" s="427">
        <f>L10-M10</f>
        <v>-18</v>
      </c>
      <c r="O10" s="427">
        <f t="shared" si="2"/>
        <v>18000</v>
      </c>
      <c r="P10" s="432">
        <f t="shared" si="3"/>
        <v>0.018</v>
      </c>
      <c r="Q10" s="699"/>
    </row>
    <row r="11" spans="1:17" ht="15.75" customHeight="1">
      <c r="A11" s="342"/>
      <c r="B11" s="436" t="s">
        <v>18</v>
      </c>
      <c r="C11" s="417"/>
      <c r="D11" s="442"/>
      <c r="E11" s="442"/>
      <c r="F11" s="417"/>
      <c r="G11" s="423"/>
      <c r="H11" s="424"/>
      <c r="I11" s="424"/>
      <c r="J11" s="424"/>
      <c r="K11" s="425"/>
      <c r="L11" s="423"/>
      <c r="M11" s="424"/>
      <c r="N11" s="424"/>
      <c r="O11" s="424"/>
      <c r="P11" s="425"/>
      <c r="Q11" s="179"/>
    </row>
    <row r="12" spans="1:17" s="690" customFormat="1" ht="15.75" customHeight="1">
      <c r="A12" s="342">
        <v>4</v>
      </c>
      <c r="B12" s="435" t="s">
        <v>15</v>
      </c>
      <c r="C12" s="417">
        <v>4864908</v>
      </c>
      <c r="D12" s="441" t="s">
        <v>12</v>
      </c>
      <c r="E12" s="407" t="s">
        <v>350</v>
      </c>
      <c r="F12" s="417">
        <v>-1000</v>
      </c>
      <c r="G12" s="426">
        <v>999973</v>
      </c>
      <c r="H12" s="427">
        <v>999974</v>
      </c>
      <c r="I12" s="427">
        <f>G12-H12</f>
        <v>-1</v>
      </c>
      <c r="J12" s="427">
        <f>$F12*I12</f>
        <v>1000</v>
      </c>
      <c r="K12" s="432">
        <f>J12/1000000</f>
        <v>0.001</v>
      </c>
      <c r="L12" s="426">
        <v>994132</v>
      </c>
      <c r="M12" s="427">
        <v>995051</v>
      </c>
      <c r="N12" s="427">
        <f>L12-M12</f>
        <v>-919</v>
      </c>
      <c r="O12" s="427">
        <f>$F12*N12</f>
        <v>919000</v>
      </c>
      <c r="P12" s="432">
        <f>O12/1000000</f>
        <v>0.919</v>
      </c>
      <c r="Q12" s="699"/>
    </row>
    <row r="13" spans="1:17" s="690" customFormat="1" ht="15.75" customHeight="1">
      <c r="A13" s="342">
        <v>5</v>
      </c>
      <c r="B13" s="435" t="s">
        <v>16</v>
      </c>
      <c r="C13" s="417">
        <v>4864913</v>
      </c>
      <c r="D13" s="441" t="s">
        <v>12</v>
      </c>
      <c r="E13" s="407" t="s">
        <v>350</v>
      </c>
      <c r="F13" s="417">
        <v>-1000</v>
      </c>
      <c r="G13" s="426">
        <v>920093</v>
      </c>
      <c r="H13" s="427">
        <v>920136</v>
      </c>
      <c r="I13" s="427">
        <f>G13-H13</f>
        <v>-43</v>
      </c>
      <c r="J13" s="427">
        <f t="shared" si="0"/>
        <v>43000</v>
      </c>
      <c r="K13" s="432">
        <f t="shared" si="1"/>
        <v>0.043</v>
      </c>
      <c r="L13" s="426">
        <v>933770</v>
      </c>
      <c r="M13" s="427">
        <v>933889</v>
      </c>
      <c r="N13" s="427">
        <f>L13-M13</f>
        <v>-119</v>
      </c>
      <c r="O13" s="427">
        <f t="shared" si="2"/>
        <v>119000</v>
      </c>
      <c r="P13" s="432">
        <f t="shared" si="3"/>
        <v>0.119</v>
      </c>
      <c r="Q13" s="699"/>
    </row>
    <row r="14" spans="1:17" ht="15.75" customHeight="1">
      <c r="A14" s="342"/>
      <c r="B14" s="436" t="s">
        <v>21</v>
      </c>
      <c r="C14" s="417"/>
      <c r="D14" s="442"/>
      <c r="E14" s="407"/>
      <c r="F14" s="417"/>
      <c r="G14" s="423"/>
      <c r="H14" s="424"/>
      <c r="I14" s="424"/>
      <c r="J14" s="424"/>
      <c r="K14" s="425"/>
      <c r="L14" s="423"/>
      <c r="M14" s="424"/>
      <c r="N14" s="424"/>
      <c r="O14" s="424"/>
      <c r="P14" s="425"/>
      <c r="Q14" s="179"/>
    </row>
    <row r="15" spans="1:17" s="690" customFormat="1" ht="14.25" customHeight="1">
      <c r="A15" s="342">
        <v>6</v>
      </c>
      <c r="B15" s="435" t="s">
        <v>15</v>
      </c>
      <c r="C15" s="417">
        <v>4864982</v>
      </c>
      <c r="D15" s="441" t="s">
        <v>12</v>
      </c>
      <c r="E15" s="407" t="s">
        <v>350</v>
      </c>
      <c r="F15" s="417">
        <v>-1000</v>
      </c>
      <c r="G15" s="426">
        <v>22932</v>
      </c>
      <c r="H15" s="427">
        <v>22975</v>
      </c>
      <c r="I15" s="427">
        <f>G15-H15</f>
        <v>-43</v>
      </c>
      <c r="J15" s="427">
        <f t="shared" si="0"/>
        <v>43000</v>
      </c>
      <c r="K15" s="432">
        <f t="shared" si="1"/>
        <v>0.043</v>
      </c>
      <c r="L15" s="426">
        <v>17868</v>
      </c>
      <c r="M15" s="427">
        <v>17896</v>
      </c>
      <c r="N15" s="427">
        <f>L15-M15</f>
        <v>-28</v>
      </c>
      <c r="O15" s="427">
        <f t="shared" si="2"/>
        <v>28000</v>
      </c>
      <c r="P15" s="432">
        <f t="shared" si="3"/>
        <v>0.028</v>
      </c>
      <c r="Q15" s="699"/>
    </row>
    <row r="16" spans="1:17" s="690" customFormat="1" ht="13.5" customHeight="1">
      <c r="A16" s="342">
        <v>7</v>
      </c>
      <c r="B16" s="435" t="s">
        <v>16</v>
      </c>
      <c r="C16" s="417">
        <v>4864983</v>
      </c>
      <c r="D16" s="441" t="s">
        <v>12</v>
      </c>
      <c r="E16" s="407" t="s">
        <v>350</v>
      </c>
      <c r="F16" s="417">
        <v>-1000</v>
      </c>
      <c r="G16" s="426">
        <v>8266</v>
      </c>
      <c r="H16" s="427">
        <v>8266</v>
      </c>
      <c r="I16" s="427">
        <f>G16-H16</f>
        <v>0</v>
      </c>
      <c r="J16" s="427">
        <f t="shared" si="0"/>
        <v>0</v>
      </c>
      <c r="K16" s="432">
        <f t="shared" si="1"/>
        <v>0</v>
      </c>
      <c r="L16" s="426">
        <v>11571</v>
      </c>
      <c r="M16" s="427">
        <v>11571</v>
      </c>
      <c r="N16" s="427">
        <f>L16-M16</f>
        <v>0</v>
      </c>
      <c r="O16" s="427">
        <f t="shared" si="2"/>
        <v>0</v>
      </c>
      <c r="P16" s="432">
        <f t="shared" si="3"/>
        <v>0</v>
      </c>
      <c r="Q16" s="699" t="s">
        <v>448</v>
      </c>
    </row>
    <row r="17" spans="1:17" s="690" customFormat="1" ht="13.5" customHeight="1">
      <c r="A17" s="342"/>
      <c r="B17" s="435"/>
      <c r="C17" s="417"/>
      <c r="D17" s="441"/>
      <c r="E17" s="407"/>
      <c r="F17" s="417"/>
      <c r="G17" s="426"/>
      <c r="H17" s="427"/>
      <c r="I17" s="427"/>
      <c r="J17" s="427"/>
      <c r="K17" s="432">
        <v>-0.081</v>
      </c>
      <c r="L17" s="426"/>
      <c r="M17" s="427"/>
      <c r="N17" s="427"/>
      <c r="O17" s="427"/>
      <c r="P17" s="432">
        <v>-0.008</v>
      </c>
      <c r="Q17" s="699"/>
    </row>
    <row r="18" spans="1:17" s="690" customFormat="1" ht="14.25" customHeight="1">
      <c r="A18" s="342">
        <v>8</v>
      </c>
      <c r="B18" s="435" t="s">
        <v>22</v>
      </c>
      <c r="C18" s="417">
        <v>4864953</v>
      </c>
      <c r="D18" s="441" t="s">
        <v>12</v>
      </c>
      <c r="E18" s="407" t="s">
        <v>350</v>
      </c>
      <c r="F18" s="417">
        <v>-1250</v>
      </c>
      <c r="G18" s="426">
        <v>13377</v>
      </c>
      <c r="H18" s="427">
        <v>13398</v>
      </c>
      <c r="I18" s="427">
        <f>G18-H18</f>
        <v>-21</v>
      </c>
      <c r="J18" s="427">
        <f t="shared" si="0"/>
        <v>26250</v>
      </c>
      <c r="K18" s="432">
        <f t="shared" si="1"/>
        <v>0.02625</v>
      </c>
      <c r="L18" s="426">
        <v>993297</v>
      </c>
      <c r="M18" s="427">
        <v>993449</v>
      </c>
      <c r="N18" s="427">
        <f>L18-M18</f>
        <v>-152</v>
      </c>
      <c r="O18" s="427">
        <f t="shared" si="2"/>
        <v>190000</v>
      </c>
      <c r="P18" s="432">
        <f t="shared" si="3"/>
        <v>0.19</v>
      </c>
      <c r="Q18" s="724"/>
    </row>
    <row r="19" spans="1:17" s="690" customFormat="1" ht="13.5" customHeight="1">
      <c r="A19" s="342">
        <v>9</v>
      </c>
      <c r="B19" s="435" t="s">
        <v>23</v>
      </c>
      <c r="C19" s="417">
        <v>4864984</v>
      </c>
      <c r="D19" s="441" t="s">
        <v>12</v>
      </c>
      <c r="E19" s="407" t="s">
        <v>350</v>
      </c>
      <c r="F19" s="417">
        <v>-1000</v>
      </c>
      <c r="G19" s="426">
        <v>537</v>
      </c>
      <c r="H19" s="427">
        <v>619</v>
      </c>
      <c r="I19" s="427">
        <f>G19-H19</f>
        <v>-82</v>
      </c>
      <c r="J19" s="427">
        <f t="shared" si="0"/>
        <v>82000</v>
      </c>
      <c r="K19" s="432">
        <f t="shared" si="1"/>
        <v>0.082</v>
      </c>
      <c r="L19" s="426">
        <v>982545</v>
      </c>
      <c r="M19" s="427">
        <v>982712</v>
      </c>
      <c r="N19" s="427">
        <f>L19-M19</f>
        <v>-167</v>
      </c>
      <c r="O19" s="427">
        <f t="shared" si="2"/>
        <v>167000</v>
      </c>
      <c r="P19" s="432">
        <f t="shared" si="3"/>
        <v>0.167</v>
      </c>
      <c r="Q19" s="699"/>
    </row>
    <row r="20" spans="1:17" ht="15.75" customHeight="1">
      <c r="A20" s="342"/>
      <c r="B20" s="436" t="s">
        <v>24</v>
      </c>
      <c r="C20" s="417"/>
      <c r="D20" s="442"/>
      <c r="E20" s="407"/>
      <c r="F20" s="417"/>
      <c r="G20" s="423"/>
      <c r="H20" s="424"/>
      <c r="I20" s="424"/>
      <c r="J20" s="424"/>
      <c r="K20" s="425"/>
      <c r="L20" s="423"/>
      <c r="M20" s="424"/>
      <c r="N20" s="424"/>
      <c r="O20" s="424"/>
      <c r="P20" s="425"/>
      <c r="Q20" s="179"/>
    </row>
    <row r="21" spans="1:17" s="690" customFormat="1" ht="15.75" customHeight="1">
      <c r="A21" s="342">
        <v>10</v>
      </c>
      <c r="B21" s="435" t="s">
        <v>15</v>
      </c>
      <c r="C21" s="417">
        <v>4864931</v>
      </c>
      <c r="D21" s="441" t="s">
        <v>12</v>
      </c>
      <c r="E21" s="407" t="s">
        <v>350</v>
      </c>
      <c r="F21" s="417">
        <v>-1000</v>
      </c>
      <c r="G21" s="426">
        <v>19367</v>
      </c>
      <c r="H21" s="343">
        <v>19509</v>
      </c>
      <c r="I21" s="427">
        <f>G21-H21</f>
        <v>-142</v>
      </c>
      <c r="J21" s="427">
        <f t="shared" si="0"/>
        <v>142000</v>
      </c>
      <c r="K21" s="432">
        <f t="shared" si="1"/>
        <v>0.142</v>
      </c>
      <c r="L21" s="426">
        <v>7739</v>
      </c>
      <c r="M21" s="343">
        <v>7773</v>
      </c>
      <c r="N21" s="427">
        <f>L21-M21</f>
        <v>-34</v>
      </c>
      <c r="O21" s="427">
        <f t="shared" si="2"/>
        <v>34000</v>
      </c>
      <c r="P21" s="432">
        <f t="shared" si="3"/>
        <v>0.034</v>
      </c>
      <c r="Q21" s="699"/>
    </row>
    <row r="22" spans="1:17" ht="15.75" customHeight="1">
      <c r="A22" s="342">
        <v>11</v>
      </c>
      <c r="B22" s="435" t="s">
        <v>25</v>
      </c>
      <c r="C22" s="417">
        <v>4864940</v>
      </c>
      <c r="D22" s="441" t="s">
        <v>12</v>
      </c>
      <c r="E22" s="407" t="s">
        <v>350</v>
      </c>
      <c r="F22" s="417">
        <v>-1000</v>
      </c>
      <c r="G22" s="423">
        <v>986781</v>
      </c>
      <c r="H22" s="424">
        <v>986975</v>
      </c>
      <c r="I22" s="424">
        <f>G22-H22</f>
        <v>-194</v>
      </c>
      <c r="J22" s="424">
        <f t="shared" si="0"/>
        <v>194000</v>
      </c>
      <c r="K22" s="425">
        <f t="shared" si="1"/>
        <v>0.194</v>
      </c>
      <c r="L22" s="423">
        <v>3105</v>
      </c>
      <c r="M22" s="424">
        <v>3115</v>
      </c>
      <c r="N22" s="424">
        <f>L22-M22</f>
        <v>-10</v>
      </c>
      <c r="O22" s="424">
        <f t="shared" si="2"/>
        <v>10000</v>
      </c>
      <c r="P22" s="425">
        <f t="shared" si="3"/>
        <v>0.01</v>
      </c>
      <c r="Q22" s="179"/>
    </row>
    <row r="23" spans="1:17" ht="16.5">
      <c r="A23" s="342">
        <v>12</v>
      </c>
      <c r="B23" s="435" t="s">
        <v>22</v>
      </c>
      <c r="C23" s="417">
        <v>5128410</v>
      </c>
      <c r="D23" s="441" t="s">
        <v>12</v>
      </c>
      <c r="E23" s="407" t="s">
        <v>350</v>
      </c>
      <c r="F23" s="417">
        <v>-1000</v>
      </c>
      <c r="G23" s="423">
        <v>985965</v>
      </c>
      <c r="H23" s="424">
        <v>986100</v>
      </c>
      <c r="I23" s="424">
        <f>G23-H23</f>
        <v>-135</v>
      </c>
      <c r="J23" s="424">
        <f t="shared" si="0"/>
        <v>135000</v>
      </c>
      <c r="K23" s="425">
        <f t="shared" si="1"/>
        <v>0.135</v>
      </c>
      <c r="L23" s="423">
        <v>997759</v>
      </c>
      <c r="M23" s="424">
        <v>997760</v>
      </c>
      <c r="N23" s="424">
        <f>L23-M23</f>
        <v>-1</v>
      </c>
      <c r="O23" s="424">
        <f t="shared" si="2"/>
        <v>1000</v>
      </c>
      <c r="P23" s="425">
        <f t="shared" si="3"/>
        <v>0.001</v>
      </c>
      <c r="Q23" s="582"/>
    </row>
    <row r="24" spans="1:17" s="690" customFormat="1" ht="18.75" customHeight="1">
      <c r="A24" s="342">
        <v>13</v>
      </c>
      <c r="B24" s="435" t="s">
        <v>26</v>
      </c>
      <c r="C24" s="417">
        <v>4902494</v>
      </c>
      <c r="D24" s="441" t="s">
        <v>12</v>
      </c>
      <c r="E24" s="407" t="s">
        <v>350</v>
      </c>
      <c r="F24" s="417">
        <v>1000</v>
      </c>
      <c r="G24" s="426">
        <v>995221</v>
      </c>
      <c r="H24" s="427">
        <v>997204</v>
      </c>
      <c r="I24" s="427">
        <f>G24-H24</f>
        <v>-1983</v>
      </c>
      <c r="J24" s="427">
        <f t="shared" si="0"/>
        <v>-1983000</v>
      </c>
      <c r="K24" s="432">
        <f t="shared" si="1"/>
        <v>-1.983</v>
      </c>
      <c r="L24" s="426">
        <v>999999</v>
      </c>
      <c r="M24" s="427">
        <v>999999</v>
      </c>
      <c r="N24" s="427">
        <f>L24-M24</f>
        <v>0</v>
      </c>
      <c r="O24" s="427">
        <f t="shared" si="2"/>
        <v>0</v>
      </c>
      <c r="P24" s="432">
        <f t="shared" si="3"/>
        <v>0</v>
      </c>
      <c r="Q24" s="699"/>
    </row>
    <row r="25" spans="1:17" ht="15.75" customHeight="1">
      <c r="A25" s="342"/>
      <c r="B25" s="436" t="s">
        <v>27</v>
      </c>
      <c r="C25" s="417"/>
      <c r="D25" s="442"/>
      <c r="E25" s="407"/>
      <c r="F25" s="417"/>
      <c r="G25" s="423"/>
      <c r="H25" s="424"/>
      <c r="I25" s="424"/>
      <c r="J25" s="424"/>
      <c r="K25" s="425"/>
      <c r="L25" s="423"/>
      <c r="M25" s="424"/>
      <c r="N25" s="424"/>
      <c r="O25" s="424"/>
      <c r="P25" s="425"/>
      <c r="Q25" s="179"/>
    </row>
    <row r="26" spans="1:17" ht="15.75" customHeight="1">
      <c r="A26" s="342">
        <v>14</v>
      </c>
      <c r="B26" s="435" t="s">
        <v>15</v>
      </c>
      <c r="C26" s="417">
        <v>4865034</v>
      </c>
      <c r="D26" s="441" t="s">
        <v>12</v>
      </c>
      <c r="E26" s="407" t="s">
        <v>350</v>
      </c>
      <c r="F26" s="417">
        <v>-1000</v>
      </c>
      <c r="G26" s="423">
        <v>984244</v>
      </c>
      <c r="H26" s="424">
        <v>984276</v>
      </c>
      <c r="I26" s="424">
        <f>G26-H26</f>
        <v>-32</v>
      </c>
      <c r="J26" s="424">
        <f t="shared" si="0"/>
        <v>32000</v>
      </c>
      <c r="K26" s="425">
        <f t="shared" si="1"/>
        <v>0.032</v>
      </c>
      <c r="L26" s="423">
        <v>16836</v>
      </c>
      <c r="M26" s="424">
        <v>16829</v>
      </c>
      <c r="N26" s="424">
        <f>L26-M26</f>
        <v>7</v>
      </c>
      <c r="O26" s="424">
        <f t="shared" si="2"/>
        <v>-7000</v>
      </c>
      <c r="P26" s="425">
        <f t="shared" si="3"/>
        <v>-0.007</v>
      </c>
      <c r="Q26" s="179"/>
    </row>
    <row r="27" spans="1:17" ht="15.75" customHeight="1">
      <c r="A27" s="342">
        <v>15</v>
      </c>
      <c r="B27" s="435" t="s">
        <v>16</v>
      </c>
      <c r="C27" s="417">
        <v>4865035</v>
      </c>
      <c r="D27" s="441" t="s">
        <v>12</v>
      </c>
      <c r="E27" s="407" t="s">
        <v>350</v>
      </c>
      <c r="F27" s="417">
        <v>-1000</v>
      </c>
      <c r="G27" s="423">
        <v>824</v>
      </c>
      <c r="H27" s="424">
        <v>787</v>
      </c>
      <c r="I27" s="424">
        <f>G27-H27</f>
        <v>37</v>
      </c>
      <c r="J27" s="424">
        <f t="shared" si="0"/>
        <v>-37000</v>
      </c>
      <c r="K27" s="425">
        <f t="shared" si="1"/>
        <v>-0.037</v>
      </c>
      <c r="L27" s="423">
        <v>20178</v>
      </c>
      <c r="M27" s="424">
        <v>20169</v>
      </c>
      <c r="N27" s="424">
        <f>L27-M27</f>
        <v>9</v>
      </c>
      <c r="O27" s="424">
        <f t="shared" si="2"/>
        <v>-9000</v>
      </c>
      <c r="P27" s="425">
        <f t="shared" si="3"/>
        <v>-0.009</v>
      </c>
      <c r="Q27" s="179"/>
    </row>
    <row r="28" spans="1:17" ht="15.75" customHeight="1">
      <c r="A28" s="342">
        <v>16</v>
      </c>
      <c r="B28" s="435" t="s">
        <v>17</v>
      </c>
      <c r="C28" s="417">
        <v>4865052</v>
      </c>
      <c r="D28" s="441" t="s">
        <v>12</v>
      </c>
      <c r="E28" s="407" t="s">
        <v>350</v>
      </c>
      <c r="F28" s="417">
        <v>-1000</v>
      </c>
      <c r="G28" s="423">
        <v>5154</v>
      </c>
      <c r="H28" s="424">
        <v>5080</v>
      </c>
      <c r="I28" s="424">
        <f>G28-H28</f>
        <v>74</v>
      </c>
      <c r="J28" s="424">
        <f t="shared" si="0"/>
        <v>-74000</v>
      </c>
      <c r="K28" s="425">
        <f t="shared" si="1"/>
        <v>-0.074</v>
      </c>
      <c r="L28" s="423">
        <v>1000004</v>
      </c>
      <c r="M28" s="424">
        <v>999998</v>
      </c>
      <c r="N28" s="424">
        <f>L28-M28</f>
        <v>6</v>
      </c>
      <c r="O28" s="424">
        <f t="shared" si="2"/>
        <v>-6000</v>
      </c>
      <c r="P28" s="425">
        <f t="shared" si="3"/>
        <v>-0.006</v>
      </c>
      <c r="Q28" s="179"/>
    </row>
    <row r="29" spans="1:17" ht="15.75" customHeight="1">
      <c r="A29" s="342"/>
      <c r="B29" s="436" t="s">
        <v>28</v>
      </c>
      <c r="C29" s="417"/>
      <c r="D29" s="442"/>
      <c r="E29" s="407"/>
      <c r="F29" s="417"/>
      <c r="G29" s="423"/>
      <c r="H29" s="424"/>
      <c r="I29" s="424"/>
      <c r="J29" s="424"/>
      <c r="K29" s="425"/>
      <c r="L29" s="423"/>
      <c r="M29" s="424"/>
      <c r="N29" s="424"/>
      <c r="O29" s="424"/>
      <c r="P29" s="425"/>
      <c r="Q29" s="179"/>
    </row>
    <row r="30" spans="1:17" s="690" customFormat="1" ht="15.75" customHeight="1">
      <c r="A30" s="342">
        <v>17</v>
      </c>
      <c r="B30" s="435" t="s">
        <v>29</v>
      </c>
      <c r="C30" s="417">
        <v>4864800</v>
      </c>
      <c r="D30" s="441" t="s">
        <v>12</v>
      </c>
      <c r="E30" s="407" t="s">
        <v>350</v>
      </c>
      <c r="F30" s="417">
        <v>200</v>
      </c>
      <c r="G30" s="426">
        <v>999998</v>
      </c>
      <c r="H30" s="427">
        <v>999998</v>
      </c>
      <c r="I30" s="427">
        <f aca="true" t="shared" si="4" ref="I30:I35">G30-H30</f>
        <v>0</v>
      </c>
      <c r="J30" s="427">
        <f t="shared" si="0"/>
        <v>0</v>
      </c>
      <c r="K30" s="432">
        <f t="shared" si="1"/>
        <v>0</v>
      </c>
      <c r="L30" s="426">
        <v>982025</v>
      </c>
      <c r="M30" s="427">
        <v>982449</v>
      </c>
      <c r="N30" s="427">
        <f aca="true" t="shared" si="5" ref="N30:N35">L30-M30</f>
        <v>-424</v>
      </c>
      <c r="O30" s="427">
        <f t="shared" si="2"/>
        <v>-84800</v>
      </c>
      <c r="P30" s="432">
        <f t="shared" si="3"/>
        <v>-0.0848</v>
      </c>
      <c r="Q30" s="702"/>
    </row>
    <row r="31" spans="1:17" s="690" customFormat="1" ht="15.75" customHeight="1">
      <c r="A31" s="342">
        <v>18</v>
      </c>
      <c r="B31" s="435" t="s">
        <v>30</v>
      </c>
      <c r="C31" s="417">
        <v>4864887</v>
      </c>
      <c r="D31" s="441" t="s">
        <v>12</v>
      </c>
      <c r="E31" s="407" t="s">
        <v>350</v>
      </c>
      <c r="F31" s="417">
        <v>1000</v>
      </c>
      <c r="G31" s="426">
        <v>713</v>
      </c>
      <c r="H31" s="427">
        <v>713</v>
      </c>
      <c r="I31" s="427">
        <f t="shared" si="4"/>
        <v>0</v>
      </c>
      <c r="J31" s="427">
        <f t="shared" si="0"/>
        <v>0</v>
      </c>
      <c r="K31" s="432">
        <f t="shared" si="1"/>
        <v>0</v>
      </c>
      <c r="L31" s="426">
        <v>29105</v>
      </c>
      <c r="M31" s="427">
        <v>29140</v>
      </c>
      <c r="N31" s="427">
        <f t="shared" si="5"/>
        <v>-35</v>
      </c>
      <c r="O31" s="427">
        <f t="shared" si="2"/>
        <v>-35000</v>
      </c>
      <c r="P31" s="432">
        <f t="shared" si="3"/>
        <v>-0.035</v>
      </c>
      <c r="Q31" s="699"/>
    </row>
    <row r="32" spans="1:17" s="690" customFormat="1" ht="15.75" customHeight="1">
      <c r="A32" s="342">
        <v>19</v>
      </c>
      <c r="B32" s="435" t="s">
        <v>31</v>
      </c>
      <c r="C32" s="417">
        <v>4864798</v>
      </c>
      <c r="D32" s="441" t="s">
        <v>12</v>
      </c>
      <c r="E32" s="407" t="s">
        <v>350</v>
      </c>
      <c r="F32" s="417">
        <v>100</v>
      </c>
      <c r="G32" s="426">
        <v>5582</v>
      </c>
      <c r="H32" s="427">
        <v>5582</v>
      </c>
      <c r="I32" s="427">
        <f t="shared" si="4"/>
        <v>0</v>
      </c>
      <c r="J32" s="427">
        <f t="shared" si="0"/>
        <v>0</v>
      </c>
      <c r="K32" s="432">
        <f t="shared" si="1"/>
        <v>0</v>
      </c>
      <c r="L32" s="426">
        <v>166358</v>
      </c>
      <c r="M32" s="427">
        <v>165759</v>
      </c>
      <c r="N32" s="427">
        <f t="shared" si="5"/>
        <v>599</v>
      </c>
      <c r="O32" s="427">
        <f t="shared" si="2"/>
        <v>59900</v>
      </c>
      <c r="P32" s="432">
        <f t="shared" si="3"/>
        <v>0.0599</v>
      </c>
      <c r="Q32" s="699"/>
    </row>
    <row r="33" spans="1:17" s="690" customFormat="1" ht="15.75" customHeight="1">
      <c r="A33" s="342">
        <v>20</v>
      </c>
      <c r="B33" s="435" t="s">
        <v>32</v>
      </c>
      <c r="C33" s="417">
        <v>4864799</v>
      </c>
      <c r="D33" s="441" t="s">
        <v>12</v>
      </c>
      <c r="E33" s="407" t="s">
        <v>350</v>
      </c>
      <c r="F33" s="417">
        <v>100</v>
      </c>
      <c r="G33" s="426">
        <v>33326</v>
      </c>
      <c r="H33" s="427">
        <v>33281</v>
      </c>
      <c r="I33" s="427">
        <f t="shared" si="4"/>
        <v>45</v>
      </c>
      <c r="J33" s="427">
        <f t="shared" si="0"/>
        <v>4500</v>
      </c>
      <c r="K33" s="432">
        <f t="shared" si="1"/>
        <v>0.0045</v>
      </c>
      <c r="L33" s="426">
        <v>247747</v>
      </c>
      <c r="M33" s="427">
        <v>246688</v>
      </c>
      <c r="N33" s="427">
        <f t="shared" si="5"/>
        <v>1059</v>
      </c>
      <c r="O33" s="427">
        <f t="shared" si="2"/>
        <v>105900</v>
      </c>
      <c r="P33" s="432">
        <f t="shared" si="3"/>
        <v>0.1059</v>
      </c>
      <c r="Q33" s="699"/>
    </row>
    <row r="34" spans="1:17" s="690" customFormat="1" ht="15.75" customHeight="1">
      <c r="A34" s="342">
        <v>21</v>
      </c>
      <c r="B34" s="435" t="s">
        <v>33</v>
      </c>
      <c r="C34" s="417">
        <v>4864888</v>
      </c>
      <c r="D34" s="441" t="s">
        <v>12</v>
      </c>
      <c r="E34" s="407" t="s">
        <v>350</v>
      </c>
      <c r="F34" s="417">
        <v>1000</v>
      </c>
      <c r="G34" s="426">
        <v>996479</v>
      </c>
      <c r="H34" s="427">
        <v>996479</v>
      </c>
      <c r="I34" s="427">
        <f t="shared" si="4"/>
        <v>0</v>
      </c>
      <c r="J34" s="427">
        <f t="shared" si="0"/>
        <v>0</v>
      </c>
      <c r="K34" s="432">
        <f t="shared" si="1"/>
        <v>0</v>
      </c>
      <c r="L34" s="426">
        <v>1070</v>
      </c>
      <c r="M34" s="427">
        <v>1404</v>
      </c>
      <c r="N34" s="427">
        <f t="shared" si="5"/>
        <v>-334</v>
      </c>
      <c r="O34" s="427">
        <f t="shared" si="2"/>
        <v>-334000</v>
      </c>
      <c r="P34" s="432">
        <f t="shared" si="3"/>
        <v>-0.334</v>
      </c>
      <c r="Q34" s="699"/>
    </row>
    <row r="35" spans="1:17" s="690" customFormat="1" ht="15.75" customHeight="1">
      <c r="A35" s="342">
        <v>22</v>
      </c>
      <c r="B35" s="435" t="s">
        <v>378</v>
      </c>
      <c r="C35" s="417">
        <v>5128402</v>
      </c>
      <c r="D35" s="441" t="s">
        <v>12</v>
      </c>
      <c r="E35" s="407" t="s">
        <v>350</v>
      </c>
      <c r="F35" s="417">
        <v>1000</v>
      </c>
      <c r="G35" s="426">
        <v>559</v>
      </c>
      <c r="H35" s="427">
        <v>559</v>
      </c>
      <c r="I35" s="427">
        <f t="shared" si="4"/>
        <v>0</v>
      </c>
      <c r="J35" s="427">
        <f t="shared" si="0"/>
        <v>0</v>
      </c>
      <c r="K35" s="432">
        <f t="shared" si="1"/>
        <v>0</v>
      </c>
      <c r="L35" s="426">
        <v>5954</v>
      </c>
      <c r="M35" s="427">
        <v>6214</v>
      </c>
      <c r="N35" s="427">
        <f t="shared" si="5"/>
        <v>-260</v>
      </c>
      <c r="O35" s="427">
        <f t="shared" si="2"/>
        <v>-260000</v>
      </c>
      <c r="P35" s="432">
        <f t="shared" si="3"/>
        <v>-0.26</v>
      </c>
      <c r="Q35" s="724"/>
    </row>
    <row r="36" spans="1:17" s="690" customFormat="1" ht="21" customHeight="1">
      <c r="A36" s="342">
        <v>23</v>
      </c>
      <c r="B36" s="435" t="s">
        <v>418</v>
      </c>
      <c r="C36" s="417">
        <v>4864852</v>
      </c>
      <c r="D36" s="441" t="s">
        <v>12</v>
      </c>
      <c r="E36" s="407" t="s">
        <v>350</v>
      </c>
      <c r="F36" s="417">
        <v>1000</v>
      </c>
      <c r="G36" s="426">
        <v>999949</v>
      </c>
      <c r="H36" s="427">
        <v>999938</v>
      </c>
      <c r="I36" s="427">
        <f>G36-H36</f>
        <v>11</v>
      </c>
      <c r="J36" s="427">
        <f>$F36*I36</f>
        <v>11000</v>
      </c>
      <c r="K36" s="432">
        <f>J36/1000000</f>
        <v>0.011</v>
      </c>
      <c r="L36" s="426">
        <v>55</v>
      </c>
      <c r="M36" s="427">
        <v>55</v>
      </c>
      <c r="N36" s="427">
        <f>L36-M36</f>
        <v>0</v>
      </c>
      <c r="O36" s="427">
        <f>$F36*N36</f>
        <v>0</v>
      </c>
      <c r="P36" s="432">
        <f>O36/1000000</f>
        <v>0</v>
      </c>
      <c r="Q36" s="724"/>
    </row>
    <row r="37" spans="1:17" ht="15.75" customHeight="1">
      <c r="A37" s="342"/>
      <c r="B37" s="437" t="s">
        <v>34</v>
      </c>
      <c r="C37" s="417"/>
      <c r="D37" s="441"/>
      <c r="E37" s="407"/>
      <c r="F37" s="417"/>
      <c r="G37" s="423"/>
      <c r="H37" s="424"/>
      <c r="I37" s="424"/>
      <c r="J37" s="424"/>
      <c r="K37" s="425"/>
      <c r="L37" s="423"/>
      <c r="M37" s="424"/>
      <c r="N37" s="424"/>
      <c r="O37" s="424"/>
      <c r="P37" s="425"/>
      <c r="Q37" s="179"/>
    </row>
    <row r="38" spans="1:17" s="690" customFormat="1" ht="15.75" customHeight="1">
      <c r="A38" s="342">
        <v>24</v>
      </c>
      <c r="B38" s="435" t="s">
        <v>375</v>
      </c>
      <c r="C38" s="417">
        <v>4865057</v>
      </c>
      <c r="D38" s="441" t="s">
        <v>12</v>
      </c>
      <c r="E38" s="407" t="s">
        <v>350</v>
      </c>
      <c r="F38" s="417">
        <v>1000</v>
      </c>
      <c r="G38" s="426">
        <v>634586</v>
      </c>
      <c r="H38" s="427">
        <v>634662</v>
      </c>
      <c r="I38" s="427">
        <f>G38-H38</f>
        <v>-76</v>
      </c>
      <c r="J38" s="427">
        <f t="shared" si="0"/>
        <v>-76000</v>
      </c>
      <c r="K38" s="432">
        <f t="shared" si="1"/>
        <v>-0.076</v>
      </c>
      <c r="L38" s="426">
        <v>797068</v>
      </c>
      <c r="M38" s="427">
        <v>797125</v>
      </c>
      <c r="N38" s="427">
        <f>L38-M38</f>
        <v>-57</v>
      </c>
      <c r="O38" s="427">
        <f t="shared" si="2"/>
        <v>-57000</v>
      </c>
      <c r="P38" s="432">
        <f t="shared" si="3"/>
        <v>-0.057</v>
      </c>
      <c r="Q38" s="724"/>
    </row>
    <row r="39" spans="1:17" s="690" customFormat="1" ht="15.75" customHeight="1">
      <c r="A39" s="342">
        <v>25</v>
      </c>
      <c r="B39" s="435" t="s">
        <v>376</v>
      </c>
      <c r="C39" s="417">
        <v>4865058</v>
      </c>
      <c r="D39" s="441" t="s">
        <v>12</v>
      </c>
      <c r="E39" s="407" t="s">
        <v>350</v>
      </c>
      <c r="F39" s="417">
        <v>1000</v>
      </c>
      <c r="G39" s="426">
        <v>640397</v>
      </c>
      <c r="H39" s="427">
        <v>640454</v>
      </c>
      <c r="I39" s="427">
        <f>G39-H39</f>
        <v>-57</v>
      </c>
      <c r="J39" s="427">
        <f t="shared" si="0"/>
        <v>-57000</v>
      </c>
      <c r="K39" s="432">
        <f t="shared" si="1"/>
        <v>-0.057</v>
      </c>
      <c r="L39" s="426">
        <v>830237</v>
      </c>
      <c r="M39" s="427">
        <v>830304</v>
      </c>
      <c r="N39" s="427">
        <f>L39-M39</f>
        <v>-67</v>
      </c>
      <c r="O39" s="427">
        <f t="shared" si="2"/>
        <v>-67000</v>
      </c>
      <c r="P39" s="432">
        <f t="shared" si="3"/>
        <v>-0.067</v>
      </c>
      <c r="Q39" s="724"/>
    </row>
    <row r="40" spans="1:17" s="690" customFormat="1" ht="15.75" customHeight="1">
      <c r="A40" s="342">
        <v>26</v>
      </c>
      <c r="B40" s="435" t="s">
        <v>35</v>
      </c>
      <c r="C40" s="417">
        <v>4864902</v>
      </c>
      <c r="D40" s="441" t="s">
        <v>12</v>
      </c>
      <c r="E40" s="407" t="s">
        <v>350</v>
      </c>
      <c r="F40" s="417">
        <v>400</v>
      </c>
      <c r="G40" s="342">
        <v>4804</v>
      </c>
      <c r="H40" s="343">
        <v>4702</v>
      </c>
      <c r="I40" s="343">
        <f>G40-H40</f>
        <v>102</v>
      </c>
      <c r="J40" s="343">
        <f t="shared" si="0"/>
        <v>40800</v>
      </c>
      <c r="K40" s="696">
        <f t="shared" si="1"/>
        <v>0.0408</v>
      </c>
      <c r="L40" s="342">
        <v>999020</v>
      </c>
      <c r="M40" s="343">
        <v>999070</v>
      </c>
      <c r="N40" s="343">
        <f>L40-M40</f>
        <v>-50</v>
      </c>
      <c r="O40" s="343">
        <f t="shared" si="2"/>
        <v>-20000</v>
      </c>
      <c r="P40" s="696">
        <f t="shared" si="3"/>
        <v>-0.02</v>
      </c>
      <c r="Q40" s="701"/>
    </row>
    <row r="41" spans="1:17" s="690" customFormat="1" ht="15.75" customHeight="1">
      <c r="A41" s="342">
        <v>27</v>
      </c>
      <c r="B41" s="435" t="s">
        <v>36</v>
      </c>
      <c r="C41" s="417">
        <v>5128405</v>
      </c>
      <c r="D41" s="441" t="s">
        <v>12</v>
      </c>
      <c r="E41" s="407" t="s">
        <v>350</v>
      </c>
      <c r="F41" s="417">
        <v>500</v>
      </c>
      <c r="G41" s="426">
        <v>4071</v>
      </c>
      <c r="H41" s="427">
        <v>4068</v>
      </c>
      <c r="I41" s="427">
        <f>G41-H41</f>
        <v>3</v>
      </c>
      <c r="J41" s="427">
        <f t="shared" si="0"/>
        <v>1500</v>
      </c>
      <c r="K41" s="432">
        <f t="shared" si="1"/>
        <v>0.0015</v>
      </c>
      <c r="L41" s="426">
        <v>3413</v>
      </c>
      <c r="M41" s="427">
        <v>3701</v>
      </c>
      <c r="N41" s="427">
        <f>L41-M41</f>
        <v>-288</v>
      </c>
      <c r="O41" s="427">
        <f t="shared" si="2"/>
        <v>-144000</v>
      </c>
      <c r="P41" s="432">
        <f t="shared" si="3"/>
        <v>-0.144</v>
      </c>
      <c r="Q41" s="699"/>
    </row>
    <row r="42" spans="1:17" ht="16.5" customHeight="1">
      <c r="A42" s="342"/>
      <c r="B42" s="436" t="s">
        <v>37</v>
      </c>
      <c r="C42" s="417"/>
      <c r="D42" s="442"/>
      <c r="E42" s="407"/>
      <c r="F42" s="417"/>
      <c r="G42" s="423"/>
      <c r="H42" s="424"/>
      <c r="I42" s="424"/>
      <c r="J42" s="424"/>
      <c r="K42" s="425"/>
      <c r="L42" s="423"/>
      <c r="M42" s="424"/>
      <c r="N42" s="424"/>
      <c r="O42" s="424"/>
      <c r="P42" s="425"/>
      <c r="Q42" s="179"/>
    </row>
    <row r="43" spans="1:17" s="690" customFormat="1" ht="15" customHeight="1">
      <c r="A43" s="342">
        <v>28</v>
      </c>
      <c r="B43" s="435" t="s">
        <v>38</v>
      </c>
      <c r="C43" s="417">
        <v>4865054</v>
      </c>
      <c r="D43" s="441" t="s">
        <v>12</v>
      </c>
      <c r="E43" s="407" t="s">
        <v>350</v>
      </c>
      <c r="F43" s="417">
        <v>-1000</v>
      </c>
      <c r="G43" s="426">
        <v>23951</v>
      </c>
      <c r="H43" s="427">
        <v>24147</v>
      </c>
      <c r="I43" s="427">
        <f>G43-H43</f>
        <v>-196</v>
      </c>
      <c r="J43" s="427">
        <f t="shared" si="0"/>
        <v>196000</v>
      </c>
      <c r="K43" s="432">
        <f t="shared" si="1"/>
        <v>0.196</v>
      </c>
      <c r="L43" s="426">
        <v>980954</v>
      </c>
      <c r="M43" s="427">
        <v>980962</v>
      </c>
      <c r="N43" s="427">
        <f>L43-M43</f>
        <v>-8</v>
      </c>
      <c r="O43" s="427">
        <f t="shared" si="2"/>
        <v>8000</v>
      </c>
      <c r="P43" s="432">
        <f t="shared" si="3"/>
        <v>0.008</v>
      </c>
      <c r="Q43" s="699"/>
    </row>
    <row r="44" spans="1:17" s="690" customFormat="1" ht="13.5" customHeight="1">
      <c r="A44" s="342">
        <v>29</v>
      </c>
      <c r="B44" s="435" t="s">
        <v>16</v>
      </c>
      <c r="C44" s="417">
        <v>4865036</v>
      </c>
      <c r="D44" s="441" t="s">
        <v>12</v>
      </c>
      <c r="E44" s="407" t="s">
        <v>350</v>
      </c>
      <c r="F44" s="417">
        <v>-1000</v>
      </c>
      <c r="G44" s="342">
        <v>7136</v>
      </c>
      <c r="H44" s="427">
        <v>7084</v>
      </c>
      <c r="I44" s="343">
        <f>G44-H44</f>
        <v>52</v>
      </c>
      <c r="J44" s="343">
        <f t="shared" si="0"/>
        <v>-52000</v>
      </c>
      <c r="K44" s="696">
        <f t="shared" si="1"/>
        <v>-0.052</v>
      </c>
      <c r="L44" s="342">
        <v>996755</v>
      </c>
      <c r="M44" s="427">
        <v>996775</v>
      </c>
      <c r="N44" s="343">
        <f>L44-M44</f>
        <v>-20</v>
      </c>
      <c r="O44" s="343">
        <f t="shared" si="2"/>
        <v>20000</v>
      </c>
      <c r="P44" s="696">
        <f t="shared" si="3"/>
        <v>0.02</v>
      </c>
      <c r="Q44" s="693"/>
    </row>
    <row r="45" spans="2:17" ht="14.25" customHeight="1">
      <c r="B45" s="436" t="s">
        <v>39</v>
      </c>
      <c r="C45" s="417"/>
      <c r="D45" s="442"/>
      <c r="E45" s="407"/>
      <c r="F45" s="417"/>
      <c r="G45" s="423"/>
      <c r="H45" s="424"/>
      <c r="I45" s="424"/>
      <c r="J45" s="424"/>
      <c r="K45" s="425"/>
      <c r="L45" s="423"/>
      <c r="M45" s="424"/>
      <c r="N45" s="424"/>
      <c r="O45" s="424"/>
      <c r="P45" s="425"/>
      <c r="Q45" s="179"/>
    </row>
    <row r="46" spans="1:17" ht="15.75" customHeight="1">
      <c r="A46" s="342">
        <v>30</v>
      </c>
      <c r="B46" s="435" t="s">
        <v>40</v>
      </c>
      <c r="C46" s="417">
        <v>4865056</v>
      </c>
      <c r="D46" s="441" t="s">
        <v>12</v>
      </c>
      <c r="E46" s="407" t="s">
        <v>350</v>
      </c>
      <c r="F46" s="417">
        <v>-1000</v>
      </c>
      <c r="G46" s="423">
        <v>6861</v>
      </c>
      <c r="H46" s="424">
        <v>6947</v>
      </c>
      <c r="I46" s="424">
        <f>G46-H46</f>
        <v>-86</v>
      </c>
      <c r="J46" s="424">
        <f t="shared" si="0"/>
        <v>86000</v>
      </c>
      <c r="K46" s="425">
        <f t="shared" si="1"/>
        <v>0.086</v>
      </c>
      <c r="L46" s="423">
        <v>923590</v>
      </c>
      <c r="M46" s="424">
        <v>923764</v>
      </c>
      <c r="N46" s="424">
        <f>L46-M46</f>
        <v>-174</v>
      </c>
      <c r="O46" s="424">
        <f t="shared" si="2"/>
        <v>174000</v>
      </c>
      <c r="P46" s="425">
        <f t="shared" si="3"/>
        <v>0.174</v>
      </c>
      <c r="Q46" s="179"/>
    </row>
    <row r="47" spans="1:17" ht="15.75" customHeight="1">
      <c r="A47" s="342"/>
      <c r="B47" s="436" t="s">
        <v>386</v>
      </c>
      <c r="C47" s="417"/>
      <c r="D47" s="441"/>
      <c r="E47" s="407"/>
      <c r="F47" s="417"/>
      <c r="G47" s="423"/>
      <c r="H47" s="424"/>
      <c r="I47" s="424"/>
      <c r="J47" s="424"/>
      <c r="K47" s="425"/>
      <c r="L47" s="423"/>
      <c r="M47" s="424"/>
      <c r="N47" s="424"/>
      <c r="O47" s="424"/>
      <c r="P47" s="425"/>
      <c r="Q47" s="179"/>
    </row>
    <row r="48" spans="1:17" s="690" customFormat="1" ht="18.75" customHeight="1">
      <c r="A48" s="342">
        <v>31</v>
      </c>
      <c r="B48" s="435" t="s">
        <v>393</v>
      </c>
      <c r="C48" s="417">
        <v>4864992</v>
      </c>
      <c r="D48" s="441" t="s">
        <v>12</v>
      </c>
      <c r="E48" s="407" t="s">
        <v>350</v>
      </c>
      <c r="F48" s="417">
        <v>-1000</v>
      </c>
      <c r="G48" s="426">
        <v>283</v>
      </c>
      <c r="H48" s="427">
        <v>191</v>
      </c>
      <c r="I48" s="427">
        <f>G48-H48</f>
        <v>92</v>
      </c>
      <c r="J48" s="427">
        <f>$F48*I48</f>
        <v>-92000</v>
      </c>
      <c r="K48" s="432">
        <f>J48/1000000</f>
        <v>-0.092</v>
      </c>
      <c r="L48" s="426">
        <v>998903</v>
      </c>
      <c r="M48" s="427">
        <v>998866</v>
      </c>
      <c r="N48" s="427">
        <f>L48-M48</f>
        <v>37</v>
      </c>
      <c r="O48" s="427">
        <f>$F48*N48</f>
        <v>-37000</v>
      </c>
      <c r="P48" s="432">
        <f>O48/1000000</f>
        <v>-0.037</v>
      </c>
      <c r="Q48" s="759"/>
    </row>
    <row r="49" spans="1:17" s="690" customFormat="1" ht="15.75" customHeight="1">
      <c r="A49" s="342">
        <v>32</v>
      </c>
      <c r="B49" s="435" t="s">
        <v>387</v>
      </c>
      <c r="C49" s="417">
        <v>4864981</v>
      </c>
      <c r="D49" s="441" t="s">
        <v>12</v>
      </c>
      <c r="E49" s="407" t="s">
        <v>350</v>
      </c>
      <c r="F49" s="417">
        <v>-1000</v>
      </c>
      <c r="G49" s="426">
        <v>561</v>
      </c>
      <c r="H49" s="427">
        <v>358</v>
      </c>
      <c r="I49" s="427">
        <f>G49-H49</f>
        <v>203</v>
      </c>
      <c r="J49" s="427">
        <f>$F49*I49</f>
        <v>-203000</v>
      </c>
      <c r="K49" s="432">
        <f>J49/1000000</f>
        <v>-0.203</v>
      </c>
      <c r="L49" s="426">
        <v>1419</v>
      </c>
      <c r="M49" s="427">
        <v>1141</v>
      </c>
      <c r="N49" s="427">
        <f>L49-M49</f>
        <v>278</v>
      </c>
      <c r="O49" s="427">
        <f>$F49*N49</f>
        <v>-278000</v>
      </c>
      <c r="P49" s="432">
        <f>O49/1000000</f>
        <v>-0.278</v>
      </c>
      <c r="Q49" s="759"/>
    </row>
    <row r="50" spans="1:17" ht="12" customHeight="1">
      <c r="A50" s="342"/>
      <c r="B50" s="437" t="s">
        <v>407</v>
      </c>
      <c r="C50" s="417"/>
      <c r="D50" s="441"/>
      <c r="E50" s="407"/>
      <c r="F50" s="417"/>
      <c r="G50" s="423"/>
      <c r="H50" s="424"/>
      <c r="I50" s="424"/>
      <c r="J50" s="424"/>
      <c r="K50" s="425"/>
      <c r="L50" s="423"/>
      <c r="M50" s="424"/>
      <c r="N50" s="424"/>
      <c r="O50" s="424"/>
      <c r="P50" s="425"/>
      <c r="Q50" s="551"/>
    </row>
    <row r="51" spans="1:17" s="690" customFormat="1" ht="15.75" customHeight="1">
      <c r="A51" s="342">
        <v>33</v>
      </c>
      <c r="B51" s="435" t="s">
        <v>15</v>
      </c>
      <c r="C51" s="417">
        <v>5128463</v>
      </c>
      <c r="D51" s="441" t="s">
        <v>12</v>
      </c>
      <c r="E51" s="407" t="s">
        <v>350</v>
      </c>
      <c r="F51" s="417">
        <v>-1000</v>
      </c>
      <c r="G51" s="426">
        <v>2550</v>
      </c>
      <c r="H51" s="427">
        <v>2785</v>
      </c>
      <c r="I51" s="427">
        <f>G51-H51</f>
        <v>-235</v>
      </c>
      <c r="J51" s="427">
        <f>$F51*I51</f>
        <v>235000</v>
      </c>
      <c r="K51" s="432">
        <f>J51/1000000</f>
        <v>0.235</v>
      </c>
      <c r="L51" s="426">
        <v>998687</v>
      </c>
      <c r="M51" s="427">
        <v>998688</v>
      </c>
      <c r="N51" s="427">
        <f>L51-M51</f>
        <v>-1</v>
      </c>
      <c r="O51" s="427">
        <f>$F51*N51</f>
        <v>1000</v>
      </c>
      <c r="P51" s="432">
        <f>O51/1000000</f>
        <v>0.001</v>
      </c>
      <c r="Q51" s="702"/>
    </row>
    <row r="52" spans="1:17" ht="22.5" customHeight="1">
      <c r="A52" s="342">
        <v>34</v>
      </c>
      <c r="B52" s="435" t="s">
        <v>16</v>
      </c>
      <c r="C52" s="417">
        <v>5128456</v>
      </c>
      <c r="D52" s="441" t="s">
        <v>12</v>
      </c>
      <c r="E52" s="407" t="s">
        <v>350</v>
      </c>
      <c r="F52" s="417">
        <v>-1000</v>
      </c>
      <c r="G52" s="426">
        <v>3302</v>
      </c>
      <c r="H52" s="427">
        <v>3308</v>
      </c>
      <c r="I52" s="427">
        <f>G52-H52</f>
        <v>-6</v>
      </c>
      <c r="J52" s="427">
        <f>$F52*I52</f>
        <v>6000</v>
      </c>
      <c r="K52" s="432">
        <f>J52/1000000</f>
        <v>0.006</v>
      </c>
      <c r="L52" s="426">
        <v>999995</v>
      </c>
      <c r="M52" s="427">
        <v>999995</v>
      </c>
      <c r="N52" s="427">
        <f>L52-M52</f>
        <v>0</v>
      </c>
      <c r="O52" s="427">
        <f>$F52*N52</f>
        <v>0</v>
      </c>
      <c r="P52" s="432">
        <f>O52/1000000</f>
        <v>0</v>
      </c>
      <c r="Q52" s="718"/>
    </row>
    <row r="53" spans="1:17" ht="15" customHeight="1">
      <c r="A53" s="342"/>
      <c r="B53" s="437" t="s">
        <v>411</v>
      </c>
      <c r="C53" s="417"/>
      <c r="D53" s="441"/>
      <c r="E53" s="407"/>
      <c r="F53" s="417"/>
      <c r="G53" s="426"/>
      <c r="H53" s="427"/>
      <c r="I53" s="427"/>
      <c r="J53" s="427"/>
      <c r="K53" s="432"/>
      <c r="L53" s="426"/>
      <c r="M53" s="427"/>
      <c r="N53" s="427"/>
      <c r="O53" s="427"/>
      <c r="P53" s="432"/>
      <c r="Q53" s="718"/>
    </row>
    <row r="54" spans="1:17" s="690" customFormat="1" ht="15.75" customHeight="1">
      <c r="A54" s="342">
        <v>35</v>
      </c>
      <c r="B54" s="435" t="s">
        <v>15</v>
      </c>
      <c r="C54" s="417">
        <v>4864903</v>
      </c>
      <c r="D54" s="441" t="s">
        <v>12</v>
      </c>
      <c r="E54" s="407" t="s">
        <v>350</v>
      </c>
      <c r="F54" s="417">
        <v>-1000</v>
      </c>
      <c r="G54" s="426">
        <v>996017</v>
      </c>
      <c r="H54" s="427">
        <v>996116</v>
      </c>
      <c r="I54" s="427">
        <f>G54-H54</f>
        <v>-99</v>
      </c>
      <c r="J54" s="427">
        <f>$F54*I54</f>
        <v>99000</v>
      </c>
      <c r="K54" s="432">
        <f>J54/1000000</f>
        <v>0.099</v>
      </c>
      <c r="L54" s="426">
        <v>999496</v>
      </c>
      <c r="M54" s="427">
        <v>999606</v>
      </c>
      <c r="N54" s="427">
        <f>L54-M54</f>
        <v>-110</v>
      </c>
      <c r="O54" s="427">
        <f>$F54*N54</f>
        <v>110000</v>
      </c>
      <c r="P54" s="432">
        <f>O54/1000000</f>
        <v>0.11</v>
      </c>
      <c r="Q54" s="693"/>
    </row>
    <row r="55" spans="1:17" s="690" customFormat="1" ht="15" customHeight="1">
      <c r="A55" s="342">
        <v>36</v>
      </c>
      <c r="B55" s="435" t="s">
        <v>16</v>
      </c>
      <c r="C55" s="417">
        <v>4864946</v>
      </c>
      <c r="D55" s="441" t="s">
        <v>12</v>
      </c>
      <c r="E55" s="407" t="s">
        <v>350</v>
      </c>
      <c r="F55" s="417">
        <v>-1000</v>
      </c>
      <c r="G55" s="426">
        <v>4481</v>
      </c>
      <c r="H55" s="427">
        <v>4500</v>
      </c>
      <c r="I55" s="427">
        <f>G55-H55</f>
        <v>-19</v>
      </c>
      <c r="J55" s="427">
        <f>$F55*I55</f>
        <v>19000</v>
      </c>
      <c r="K55" s="432">
        <f>J55/1000000</f>
        <v>0.019</v>
      </c>
      <c r="L55" s="426">
        <v>999993</v>
      </c>
      <c r="M55" s="427">
        <v>999993</v>
      </c>
      <c r="N55" s="427">
        <f>L55-M55</f>
        <v>0</v>
      </c>
      <c r="O55" s="427">
        <f>$F55*N55</f>
        <v>0</v>
      </c>
      <c r="P55" s="432">
        <f>O55/1000000</f>
        <v>0</v>
      </c>
      <c r="Q55" s="693"/>
    </row>
    <row r="56" spans="1:17" ht="14.25" customHeight="1">
      <c r="A56" s="342"/>
      <c r="B56" s="437" t="s">
        <v>385</v>
      </c>
      <c r="C56" s="417"/>
      <c r="D56" s="441"/>
      <c r="E56" s="407"/>
      <c r="F56" s="417"/>
      <c r="G56" s="423"/>
      <c r="H56" s="424"/>
      <c r="I56" s="424"/>
      <c r="J56" s="424"/>
      <c r="K56" s="425"/>
      <c r="L56" s="423"/>
      <c r="M56" s="424"/>
      <c r="N56" s="424"/>
      <c r="O56" s="424"/>
      <c r="P56" s="425"/>
      <c r="Q56" s="179"/>
    </row>
    <row r="57" spans="1:17" ht="14.25" customHeight="1">
      <c r="A57" s="342"/>
      <c r="B57" s="437" t="s">
        <v>45</v>
      </c>
      <c r="C57" s="417"/>
      <c r="D57" s="441"/>
      <c r="E57" s="407"/>
      <c r="F57" s="417"/>
      <c r="G57" s="423"/>
      <c r="H57" s="424"/>
      <c r="I57" s="424"/>
      <c r="J57" s="424"/>
      <c r="K57" s="425"/>
      <c r="L57" s="423"/>
      <c r="M57" s="424"/>
      <c r="N57" s="424"/>
      <c r="O57" s="424"/>
      <c r="P57" s="425"/>
      <c r="Q57" s="179"/>
    </row>
    <row r="58" spans="1:17" s="690" customFormat="1" ht="15.75" customHeight="1">
      <c r="A58" s="343">
        <v>37</v>
      </c>
      <c r="B58" s="435" t="s">
        <v>46</v>
      </c>
      <c r="C58" s="417">
        <v>4864843</v>
      </c>
      <c r="D58" s="441" t="s">
        <v>12</v>
      </c>
      <c r="E58" s="407" t="s">
        <v>350</v>
      </c>
      <c r="F58" s="417">
        <v>1000</v>
      </c>
      <c r="G58" s="426">
        <v>2143</v>
      </c>
      <c r="H58" s="427">
        <v>2142</v>
      </c>
      <c r="I58" s="427">
        <f>G58-H58</f>
        <v>1</v>
      </c>
      <c r="J58" s="427">
        <f t="shared" si="0"/>
        <v>1000</v>
      </c>
      <c r="K58" s="432">
        <f t="shared" si="1"/>
        <v>0.001</v>
      </c>
      <c r="L58" s="426">
        <v>24676</v>
      </c>
      <c r="M58" s="427">
        <v>24346</v>
      </c>
      <c r="N58" s="427">
        <f>L58-M58</f>
        <v>330</v>
      </c>
      <c r="O58" s="427">
        <f t="shared" si="2"/>
        <v>330000</v>
      </c>
      <c r="P58" s="432">
        <f t="shared" si="3"/>
        <v>0.33</v>
      </c>
      <c r="Q58" s="699"/>
    </row>
    <row r="59" spans="1:17" s="783" customFormat="1" ht="18.75" thickBot="1">
      <c r="A59" s="781">
        <v>38</v>
      </c>
      <c r="B59" s="782" t="s">
        <v>47</v>
      </c>
      <c r="C59" s="387">
        <v>4864830</v>
      </c>
      <c r="D59" s="309" t="s">
        <v>12</v>
      </c>
      <c r="E59" s="310" t="s">
        <v>350</v>
      </c>
      <c r="F59" s="772">
        <v>1000</v>
      </c>
      <c r="G59" s="697">
        <v>40</v>
      </c>
      <c r="H59" s="698">
        <v>32</v>
      </c>
      <c r="I59" s="406">
        <f>G59-H59</f>
        <v>8</v>
      </c>
      <c r="J59" s="406">
        <f>$F59*I59</f>
        <v>8000</v>
      </c>
      <c r="K59" s="406">
        <f>J59/1000000</f>
        <v>0.008</v>
      </c>
      <c r="L59" s="697">
        <v>299</v>
      </c>
      <c r="M59" s="698">
        <v>177</v>
      </c>
      <c r="N59" s="406">
        <f>L59-M59</f>
        <v>122</v>
      </c>
      <c r="O59" s="406">
        <f>$F59*N59</f>
        <v>122000</v>
      </c>
      <c r="P59" s="406">
        <f>O59/1000000</f>
        <v>0.122</v>
      </c>
      <c r="Q59" s="773" t="s">
        <v>445</v>
      </c>
    </row>
    <row r="60" spans="1:17" ht="21.75" customHeight="1" thickBot="1" thickTop="1">
      <c r="A60" s="343"/>
      <c r="B60" s="758" t="s">
        <v>315</v>
      </c>
      <c r="C60" s="45"/>
      <c r="D60" s="442"/>
      <c r="E60" s="407"/>
      <c r="F60" s="45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215" t="str">
        <f>Q1</f>
        <v>September-2015</v>
      </c>
    </row>
    <row r="61" spans="1:17" ht="15.75" customHeight="1" thickTop="1">
      <c r="A61" s="341"/>
      <c r="B61" s="434" t="s">
        <v>48</v>
      </c>
      <c r="C61" s="404"/>
      <c r="D61" s="444"/>
      <c r="E61" s="444"/>
      <c r="F61" s="404"/>
      <c r="G61" s="430"/>
      <c r="H61" s="429"/>
      <c r="I61" s="429"/>
      <c r="J61" s="429"/>
      <c r="K61" s="431"/>
      <c r="L61" s="430"/>
      <c r="M61" s="429"/>
      <c r="N61" s="429"/>
      <c r="O61" s="429"/>
      <c r="P61" s="431"/>
      <c r="Q61" s="178"/>
    </row>
    <row r="62" spans="1:17" ht="15.75" customHeight="1">
      <c r="A62" s="342">
        <v>39</v>
      </c>
      <c r="B62" s="438" t="s">
        <v>85</v>
      </c>
      <c r="C62" s="417">
        <v>4865169</v>
      </c>
      <c r="D62" s="442" t="s">
        <v>12</v>
      </c>
      <c r="E62" s="407" t="s">
        <v>350</v>
      </c>
      <c r="F62" s="417">
        <v>1000</v>
      </c>
      <c r="G62" s="423">
        <v>1360</v>
      </c>
      <c r="H62" s="424">
        <v>1360</v>
      </c>
      <c r="I62" s="424">
        <f>G62-H62</f>
        <v>0</v>
      </c>
      <c r="J62" s="424">
        <f t="shared" si="0"/>
        <v>0</v>
      </c>
      <c r="K62" s="425">
        <f t="shared" si="1"/>
        <v>0</v>
      </c>
      <c r="L62" s="423">
        <v>61309</v>
      </c>
      <c r="M62" s="424">
        <v>61309</v>
      </c>
      <c r="N62" s="424">
        <f>L62-M62</f>
        <v>0</v>
      </c>
      <c r="O62" s="424">
        <f t="shared" si="2"/>
        <v>0</v>
      </c>
      <c r="P62" s="425">
        <f t="shared" si="3"/>
        <v>0</v>
      </c>
      <c r="Q62" s="179"/>
    </row>
    <row r="63" spans="1:17" ht="15.75" customHeight="1">
      <c r="A63" s="342"/>
      <c r="B63" s="436" t="s">
        <v>312</v>
      </c>
      <c r="C63" s="417"/>
      <c r="D63" s="442"/>
      <c r="E63" s="407"/>
      <c r="F63" s="417"/>
      <c r="G63" s="426"/>
      <c r="H63" s="427"/>
      <c r="I63" s="424"/>
      <c r="J63" s="424"/>
      <c r="K63" s="425"/>
      <c r="L63" s="426"/>
      <c r="M63" s="424"/>
      <c r="N63" s="424"/>
      <c r="O63" s="424"/>
      <c r="P63" s="425"/>
      <c r="Q63" s="179"/>
    </row>
    <row r="64" spans="1:17" s="690" customFormat="1" ht="15.75" customHeight="1">
      <c r="A64" s="342">
        <v>40</v>
      </c>
      <c r="B64" s="435" t="s">
        <v>311</v>
      </c>
      <c r="C64" s="417">
        <v>4864806</v>
      </c>
      <c r="D64" s="442" t="s">
        <v>12</v>
      </c>
      <c r="E64" s="407" t="s">
        <v>350</v>
      </c>
      <c r="F64" s="417">
        <v>125</v>
      </c>
      <c r="G64" s="426">
        <v>173024</v>
      </c>
      <c r="H64" s="427">
        <v>173146</v>
      </c>
      <c r="I64" s="427">
        <f>G64-H64</f>
        <v>-122</v>
      </c>
      <c r="J64" s="427">
        <f>$F64*I64</f>
        <v>-15250</v>
      </c>
      <c r="K64" s="432">
        <f>J64/1000000</f>
        <v>-0.01525</v>
      </c>
      <c r="L64" s="426">
        <v>261254</v>
      </c>
      <c r="M64" s="427">
        <v>261196</v>
      </c>
      <c r="N64" s="427">
        <f>L64-M64</f>
        <v>58</v>
      </c>
      <c r="O64" s="427">
        <f>$F64*N64</f>
        <v>7250</v>
      </c>
      <c r="P64" s="432">
        <f>O64/1000000</f>
        <v>0.00725</v>
      </c>
      <c r="Q64" s="699"/>
    </row>
    <row r="65" spans="1:17" ht="15.75" customHeight="1">
      <c r="A65" s="342"/>
      <c r="B65" s="371" t="s">
        <v>54</v>
      </c>
      <c r="C65" s="418"/>
      <c r="D65" s="445"/>
      <c r="E65" s="445"/>
      <c r="F65" s="418"/>
      <c r="G65" s="423"/>
      <c r="H65" s="424"/>
      <c r="I65" s="424"/>
      <c r="J65" s="424"/>
      <c r="K65" s="425"/>
      <c r="L65" s="423"/>
      <c r="M65" s="424"/>
      <c r="N65" s="424"/>
      <c r="O65" s="424"/>
      <c r="P65" s="425"/>
      <c r="Q65" s="179"/>
    </row>
    <row r="66" spans="1:17" ht="15.75" customHeight="1">
      <c r="A66" s="342">
        <v>41</v>
      </c>
      <c r="B66" s="439" t="s">
        <v>55</v>
      </c>
      <c r="C66" s="418">
        <v>4865090</v>
      </c>
      <c r="D66" s="446" t="s">
        <v>12</v>
      </c>
      <c r="E66" s="407" t="s">
        <v>350</v>
      </c>
      <c r="F66" s="418">
        <v>100</v>
      </c>
      <c r="G66" s="423">
        <v>9528</v>
      </c>
      <c r="H66" s="424">
        <v>9232</v>
      </c>
      <c r="I66" s="424">
        <f>G66-H66</f>
        <v>296</v>
      </c>
      <c r="J66" s="424">
        <f>$F66*I66</f>
        <v>29600</v>
      </c>
      <c r="K66" s="425">
        <f>J66/1000000</f>
        <v>0.0296</v>
      </c>
      <c r="L66" s="423">
        <v>32306</v>
      </c>
      <c r="M66" s="424">
        <v>31867</v>
      </c>
      <c r="N66" s="424">
        <f>L66-M66</f>
        <v>439</v>
      </c>
      <c r="O66" s="424">
        <f>$F66*N66</f>
        <v>43900</v>
      </c>
      <c r="P66" s="425">
        <f>O66/1000000</f>
        <v>0.0439</v>
      </c>
      <c r="Q66" s="517"/>
    </row>
    <row r="67" spans="1:17" ht="15.75" customHeight="1">
      <c r="A67" s="342">
        <v>42</v>
      </c>
      <c r="B67" s="439" t="s">
        <v>56</v>
      </c>
      <c r="C67" s="418">
        <v>4902519</v>
      </c>
      <c r="D67" s="446" t="s">
        <v>12</v>
      </c>
      <c r="E67" s="407" t="s">
        <v>350</v>
      </c>
      <c r="F67" s="418">
        <v>100</v>
      </c>
      <c r="G67" s="423">
        <v>11433</v>
      </c>
      <c r="H67" s="424">
        <v>11053</v>
      </c>
      <c r="I67" s="424">
        <f>G67-H67</f>
        <v>380</v>
      </c>
      <c r="J67" s="424">
        <f>$F67*I67</f>
        <v>38000</v>
      </c>
      <c r="K67" s="425">
        <f>J67/1000000</f>
        <v>0.038</v>
      </c>
      <c r="L67" s="423">
        <v>64275</v>
      </c>
      <c r="M67" s="424">
        <v>63439</v>
      </c>
      <c r="N67" s="424">
        <f>L67-M67</f>
        <v>836</v>
      </c>
      <c r="O67" s="424">
        <f>$F67*N67</f>
        <v>83600</v>
      </c>
      <c r="P67" s="425">
        <f>O67/1000000</f>
        <v>0.0836</v>
      </c>
      <c r="Q67" s="179"/>
    </row>
    <row r="68" spans="1:17" ht="15.75" customHeight="1">
      <c r="A68" s="342">
        <v>43</v>
      </c>
      <c r="B68" s="439" t="s">
        <v>57</v>
      </c>
      <c r="C68" s="418">
        <v>4902520</v>
      </c>
      <c r="D68" s="446" t="s">
        <v>12</v>
      </c>
      <c r="E68" s="407" t="s">
        <v>350</v>
      </c>
      <c r="F68" s="418">
        <v>100</v>
      </c>
      <c r="G68" s="423">
        <v>19154</v>
      </c>
      <c r="H68" s="424">
        <v>18947</v>
      </c>
      <c r="I68" s="424">
        <f>G68-H68</f>
        <v>207</v>
      </c>
      <c r="J68" s="424">
        <f>$F68*I68</f>
        <v>20700</v>
      </c>
      <c r="K68" s="425">
        <f>J68/1000000</f>
        <v>0.0207</v>
      </c>
      <c r="L68" s="423">
        <v>65995</v>
      </c>
      <c r="M68" s="424">
        <v>65673</v>
      </c>
      <c r="N68" s="424">
        <f>L68-M68</f>
        <v>322</v>
      </c>
      <c r="O68" s="424">
        <f>$F68*N68</f>
        <v>32200</v>
      </c>
      <c r="P68" s="425">
        <f>O68/1000000</f>
        <v>0.0322</v>
      </c>
      <c r="Q68" s="179"/>
    </row>
    <row r="69" spans="1:17" ht="15.75" customHeight="1">
      <c r="A69" s="342"/>
      <c r="B69" s="371" t="s">
        <v>58</v>
      </c>
      <c r="C69" s="418"/>
      <c r="D69" s="445"/>
      <c r="E69" s="445"/>
      <c r="F69" s="418"/>
      <c r="G69" s="423"/>
      <c r="H69" s="424"/>
      <c r="I69" s="424"/>
      <c r="J69" s="424"/>
      <c r="K69" s="425"/>
      <c r="L69" s="423"/>
      <c r="M69" s="424"/>
      <c r="N69" s="424"/>
      <c r="O69" s="424"/>
      <c r="P69" s="425"/>
      <c r="Q69" s="179"/>
    </row>
    <row r="70" spans="1:17" s="690" customFormat="1" ht="15.75" customHeight="1">
      <c r="A70" s="342">
        <v>44</v>
      </c>
      <c r="B70" s="439" t="s">
        <v>59</v>
      </c>
      <c r="C70" s="418">
        <v>4902554</v>
      </c>
      <c r="D70" s="446" t="s">
        <v>12</v>
      </c>
      <c r="E70" s="407" t="s">
        <v>350</v>
      </c>
      <c r="F70" s="418">
        <v>100</v>
      </c>
      <c r="G70" s="426">
        <v>7958</v>
      </c>
      <c r="H70" s="427">
        <v>7644</v>
      </c>
      <c r="I70" s="427">
        <f>G70-H70</f>
        <v>314</v>
      </c>
      <c r="J70" s="427">
        <f>$F70*I70</f>
        <v>31400</v>
      </c>
      <c r="K70" s="432">
        <f>J70/1000000</f>
        <v>0.0314</v>
      </c>
      <c r="L70" s="426">
        <v>6062</v>
      </c>
      <c r="M70" s="427">
        <v>5867</v>
      </c>
      <c r="N70" s="427">
        <f>L70-M70</f>
        <v>195</v>
      </c>
      <c r="O70" s="427">
        <f>$F70*N70</f>
        <v>19500</v>
      </c>
      <c r="P70" s="432">
        <f>O70/1000000</f>
        <v>0.0195</v>
      </c>
      <c r="Q70" s="699"/>
    </row>
    <row r="71" spans="1:17" s="690" customFormat="1" ht="15.75" customHeight="1">
      <c r="A71" s="342">
        <v>45</v>
      </c>
      <c r="B71" s="439" t="s">
        <v>60</v>
      </c>
      <c r="C71" s="418">
        <v>4902522</v>
      </c>
      <c r="D71" s="446" t="s">
        <v>12</v>
      </c>
      <c r="E71" s="407" t="s">
        <v>350</v>
      </c>
      <c r="F71" s="418">
        <v>100</v>
      </c>
      <c r="G71" s="426">
        <v>840</v>
      </c>
      <c r="H71" s="427">
        <v>840</v>
      </c>
      <c r="I71" s="427">
        <f aca="true" t="shared" si="6" ref="I71:I76">G71-H71</f>
        <v>0</v>
      </c>
      <c r="J71" s="427">
        <f aca="true" t="shared" si="7" ref="J71:J76">$F71*I71</f>
        <v>0</v>
      </c>
      <c r="K71" s="432">
        <f aca="true" t="shared" si="8" ref="K71:K76">J71/1000000</f>
        <v>0</v>
      </c>
      <c r="L71" s="426">
        <v>185</v>
      </c>
      <c r="M71" s="427">
        <v>185</v>
      </c>
      <c r="N71" s="427">
        <f aca="true" t="shared" si="9" ref="N71:N76">L71-M71</f>
        <v>0</v>
      </c>
      <c r="O71" s="427">
        <f aca="true" t="shared" si="10" ref="O71:O76">$F71*N71</f>
        <v>0</v>
      </c>
      <c r="P71" s="432">
        <f aca="true" t="shared" si="11" ref="P71:P76">O71/1000000</f>
        <v>0</v>
      </c>
      <c r="Q71" s="699"/>
    </row>
    <row r="72" spans="1:17" s="690" customFormat="1" ht="15.75" customHeight="1">
      <c r="A72" s="342">
        <v>46</v>
      </c>
      <c r="B72" s="439" t="s">
        <v>61</v>
      </c>
      <c r="C72" s="418">
        <v>4902523</v>
      </c>
      <c r="D72" s="446" t="s">
        <v>12</v>
      </c>
      <c r="E72" s="407" t="s">
        <v>350</v>
      </c>
      <c r="F72" s="418">
        <v>100</v>
      </c>
      <c r="G72" s="426">
        <v>999815</v>
      </c>
      <c r="H72" s="427">
        <v>999815</v>
      </c>
      <c r="I72" s="427">
        <f t="shared" si="6"/>
        <v>0</v>
      </c>
      <c r="J72" s="427">
        <f t="shared" si="7"/>
        <v>0</v>
      </c>
      <c r="K72" s="432">
        <f t="shared" si="8"/>
        <v>0</v>
      </c>
      <c r="L72" s="426">
        <v>999943</v>
      </c>
      <c r="M72" s="427">
        <v>999943</v>
      </c>
      <c r="N72" s="427">
        <f t="shared" si="9"/>
        <v>0</v>
      </c>
      <c r="O72" s="427">
        <f t="shared" si="10"/>
        <v>0</v>
      </c>
      <c r="P72" s="432">
        <f t="shared" si="11"/>
        <v>0</v>
      </c>
      <c r="Q72" s="699"/>
    </row>
    <row r="73" spans="1:17" s="690" customFormat="1" ht="15.75" customHeight="1">
      <c r="A73" s="342">
        <v>47</v>
      </c>
      <c r="B73" s="439" t="s">
        <v>62</v>
      </c>
      <c r="C73" s="418">
        <v>4902547</v>
      </c>
      <c r="D73" s="446" t="s">
        <v>12</v>
      </c>
      <c r="E73" s="407" t="s">
        <v>350</v>
      </c>
      <c r="F73" s="418">
        <v>100</v>
      </c>
      <c r="G73" s="426">
        <v>5885</v>
      </c>
      <c r="H73" s="427">
        <v>5885</v>
      </c>
      <c r="I73" s="427">
        <f>G73-H73</f>
        <v>0</v>
      </c>
      <c r="J73" s="427">
        <f>$F73*I73</f>
        <v>0</v>
      </c>
      <c r="K73" s="432">
        <f>J73/1000000</f>
        <v>0</v>
      </c>
      <c r="L73" s="426">
        <v>8891</v>
      </c>
      <c r="M73" s="427">
        <v>8891</v>
      </c>
      <c r="N73" s="427">
        <f>L73-M73</f>
        <v>0</v>
      </c>
      <c r="O73" s="427">
        <f>$F73*N73</f>
        <v>0</v>
      </c>
      <c r="P73" s="432">
        <f>O73/1000000</f>
        <v>0</v>
      </c>
      <c r="Q73" s="699"/>
    </row>
    <row r="74" spans="1:17" s="690" customFormat="1" ht="15.75" customHeight="1">
      <c r="A74" s="342">
        <v>48</v>
      </c>
      <c r="B74" s="439" t="s">
        <v>63</v>
      </c>
      <c r="C74" s="418">
        <v>4902605</v>
      </c>
      <c r="D74" s="446" t="s">
        <v>12</v>
      </c>
      <c r="E74" s="407" t="s">
        <v>350</v>
      </c>
      <c r="F74" s="700">
        <v>1333.33</v>
      </c>
      <c r="G74" s="426">
        <v>0</v>
      </c>
      <c r="H74" s="427">
        <v>0</v>
      </c>
      <c r="I74" s="427">
        <f t="shared" si="6"/>
        <v>0</v>
      </c>
      <c r="J74" s="427">
        <f t="shared" si="7"/>
        <v>0</v>
      </c>
      <c r="K74" s="432">
        <f t="shared" si="8"/>
        <v>0</v>
      </c>
      <c r="L74" s="426">
        <v>0</v>
      </c>
      <c r="M74" s="427">
        <v>0</v>
      </c>
      <c r="N74" s="427">
        <f t="shared" si="9"/>
        <v>0</v>
      </c>
      <c r="O74" s="427">
        <f t="shared" si="10"/>
        <v>0</v>
      </c>
      <c r="P74" s="432">
        <f t="shared" si="11"/>
        <v>0</v>
      </c>
      <c r="Q74" s="701"/>
    </row>
    <row r="75" spans="1:17" ht="15.75" customHeight="1">
      <c r="A75" s="342">
        <v>49</v>
      </c>
      <c r="B75" s="439" t="s">
        <v>64</v>
      </c>
      <c r="C75" s="418">
        <v>4902526</v>
      </c>
      <c r="D75" s="446" t="s">
        <v>12</v>
      </c>
      <c r="E75" s="407" t="s">
        <v>350</v>
      </c>
      <c r="F75" s="418">
        <v>100</v>
      </c>
      <c r="G75" s="423">
        <v>17175</v>
      </c>
      <c r="H75" s="424">
        <v>17219</v>
      </c>
      <c r="I75" s="424">
        <f t="shared" si="6"/>
        <v>-44</v>
      </c>
      <c r="J75" s="424">
        <f t="shared" si="7"/>
        <v>-4400</v>
      </c>
      <c r="K75" s="425">
        <f t="shared" si="8"/>
        <v>-0.0044</v>
      </c>
      <c r="L75" s="423">
        <v>20957</v>
      </c>
      <c r="M75" s="424">
        <v>20758</v>
      </c>
      <c r="N75" s="424">
        <f t="shared" si="9"/>
        <v>199</v>
      </c>
      <c r="O75" s="424">
        <f t="shared" si="10"/>
        <v>19900</v>
      </c>
      <c r="P75" s="425">
        <f t="shared" si="11"/>
        <v>0.0199</v>
      </c>
      <c r="Q75" s="179"/>
    </row>
    <row r="76" spans="1:17" s="690" customFormat="1" ht="15.75" customHeight="1">
      <c r="A76" s="342">
        <v>50</v>
      </c>
      <c r="B76" s="439" t="s">
        <v>65</v>
      </c>
      <c r="C76" s="418">
        <v>4902529</v>
      </c>
      <c r="D76" s="446" t="s">
        <v>12</v>
      </c>
      <c r="E76" s="407" t="s">
        <v>350</v>
      </c>
      <c r="F76" s="700">
        <v>44.44</v>
      </c>
      <c r="G76" s="426">
        <v>995070</v>
      </c>
      <c r="H76" s="427">
        <v>995194</v>
      </c>
      <c r="I76" s="427">
        <f t="shared" si="6"/>
        <v>-124</v>
      </c>
      <c r="J76" s="427">
        <f t="shared" si="7"/>
        <v>-5510.5599999999995</v>
      </c>
      <c r="K76" s="432">
        <f t="shared" si="8"/>
        <v>-0.005510559999999999</v>
      </c>
      <c r="L76" s="426">
        <v>747</v>
      </c>
      <c r="M76" s="427">
        <v>683</v>
      </c>
      <c r="N76" s="427">
        <f t="shared" si="9"/>
        <v>64</v>
      </c>
      <c r="O76" s="427">
        <f t="shared" si="10"/>
        <v>2844.16</v>
      </c>
      <c r="P76" s="432">
        <f t="shared" si="11"/>
        <v>0.0028441599999999997</v>
      </c>
      <c r="Q76" s="701"/>
    </row>
    <row r="77" spans="1:17" ht="15.75" customHeight="1">
      <c r="A77" s="342"/>
      <c r="B77" s="371" t="s">
        <v>66</v>
      </c>
      <c r="C77" s="418"/>
      <c r="D77" s="445"/>
      <c r="E77" s="445"/>
      <c r="F77" s="418"/>
      <c r="G77" s="423"/>
      <c r="H77" s="424"/>
      <c r="I77" s="424"/>
      <c r="J77" s="424"/>
      <c r="K77" s="425"/>
      <c r="L77" s="423"/>
      <c r="M77" s="424"/>
      <c r="N77" s="424"/>
      <c r="O77" s="424"/>
      <c r="P77" s="425"/>
      <c r="Q77" s="179"/>
    </row>
    <row r="78" spans="1:17" ht="15.75" customHeight="1">
      <c r="A78" s="342">
        <v>51</v>
      </c>
      <c r="B78" s="439" t="s">
        <v>67</v>
      </c>
      <c r="C78" s="418">
        <v>4865091</v>
      </c>
      <c r="D78" s="446" t="s">
        <v>12</v>
      </c>
      <c r="E78" s="407" t="s">
        <v>350</v>
      </c>
      <c r="F78" s="418">
        <v>500</v>
      </c>
      <c r="G78" s="423">
        <v>5473</v>
      </c>
      <c r="H78" s="424">
        <v>5473</v>
      </c>
      <c r="I78" s="424">
        <f>G78-H78</f>
        <v>0</v>
      </c>
      <c r="J78" s="424">
        <f>$F78*I78</f>
        <v>0</v>
      </c>
      <c r="K78" s="425">
        <f>J78/1000000</f>
        <v>0</v>
      </c>
      <c r="L78" s="423">
        <v>32762</v>
      </c>
      <c r="M78" s="424">
        <v>32548</v>
      </c>
      <c r="N78" s="424">
        <f>L78-M78</f>
        <v>214</v>
      </c>
      <c r="O78" s="424">
        <f>$F78*N78</f>
        <v>107000</v>
      </c>
      <c r="P78" s="425">
        <f>O78/1000000</f>
        <v>0.107</v>
      </c>
      <c r="Q78" s="547"/>
    </row>
    <row r="79" spans="1:17" s="690" customFormat="1" ht="15.75" customHeight="1">
      <c r="A79" s="342">
        <v>52</v>
      </c>
      <c r="B79" s="439" t="s">
        <v>68</v>
      </c>
      <c r="C79" s="418">
        <v>4902579</v>
      </c>
      <c r="D79" s="446" t="s">
        <v>12</v>
      </c>
      <c r="E79" s="407" t="s">
        <v>350</v>
      </c>
      <c r="F79" s="418">
        <v>500</v>
      </c>
      <c r="G79" s="426">
        <v>0</v>
      </c>
      <c r="H79" s="427">
        <v>0</v>
      </c>
      <c r="I79" s="427">
        <f>G79-H79</f>
        <v>0</v>
      </c>
      <c r="J79" s="427">
        <f>$F79*I79</f>
        <v>0</v>
      </c>
      <c r="K79" s="432">
        <f>J79/1000000</f>
        <v>0</v>
      </c>
      <c r="L79" s="426">
        <v>182</v>
      </c>
      <c r="M79" s="427">
        <v>99</v>
      </c>
      <c r="N79" s="427">
        <f>L79-M79</f>
        <v>83</v>
      </c>
      <c r="O79" s="427">
        <f>$F79*N79</f>
        <v>41500</v>
      </c>
      <c r="P79" s="432">
        <f>O79/1000000</f>
        <v>0.0415</v>
      </c>
      <c r="Q79" s="699"/>
    </row>
    <row r="80" spans="1:17" ht="15.75" customHeight="1">
      <c r="A80" s="342">
        <v>53</v>
      </c>
      <c r="B80" s="439" t="s">
        <v>69</v>
      </c>
      <c r="C80" s="418">
        <v>4902531</v>
      </c>
      <c r="D80" s="446" t="s">
        <v>12</v>
      </c>
      <c r="E80" s="407" t="s">
        <v>350</v>
      </c>
      <c r="F80" s="418">
        <v>500</v>
      </c>
      <c r="G80" s="423">
        <v>6759</v>
      </c>
      <c r="H80" s="424">
        <v>6712</v>
      </c>
      <c r="I80" s="424">
        <f>G80-H80</f>
        <v>47</v>
      </c>
      <c r="J80" s="424">
        <f>$F80*I80</f>
        <v>23500</v>
      </c>
      <c r="K80" s="425">
        <f>J80/1000000</f>
        <v>0.0235</v>
      </c>
      <c r="L80" s="423">
        <v>14986</v>
      </c>
      <c r="M80" s="424">
        <v>14978</v>
      </c>
      <c r="N80" s="424">
        <f>L80-M80</f>
        <v>8</v>
      </c>
      <c r="O80" s="424">
        <f>$F80*N80</f>
        <v>4000</v>
      </c>
      <c r="P80" s="425">
        <f>O80/1000000</f>
        <v>0.004</v>
      </c>
      <c r="Q80" s="179"/>
    </row>
    <row r="81" spans="1:17" s="690" customFormat="1" ht="15.75" customHeight="1">
      <c r="A81" s="342">
        <v>54</v>
      </c>
      <c r="B81" s="439" t="s">
        <v>70</v>
      </c>
      <c r="C81" s="418">
        <v>4865072</v>
      </c>
      <c r="D81" s="446" t="s">
        <v>12</v>
      </c>
      <c r="E81" s="407" t="s">
        <v>350</v>
      </c>
      <c r="F81" s="700">
        <v>666.6666666666666</v>
      </c>
      <c r="G81" s="426">
        <v>2049</v>
      </c>
      <c r="H81" s="427">
        <v>2002</v>
      </c>
      <c r="I81" s="427">
        <f>G81-H81</f>
        <v>47</v>
      </c>
      <c r="J81" s="427">
        <f>$F81*I81</f>
        <v>31333.333333333332</v>
      </c>
      <c r="K81" s="432">
        <f>J81/1000000</f>
        <v>0.03133333333333333</v>
      </c>
      <c r="L81" s="426">
        <v>1079</v>
      </c>
      <c r="M81" s="427">
        <v>1066</v>
      </c>
      <c r="N81" s="427">
        <f>L81-M81</f>
        <v>13</v>
      </c>
      <c r="O81" s="427">
        <f>$F81*N81</f>
        <v>8666.666666666666</v>
      </c>
      <c r="P81" s="432">
        <f>O81/1000000</f>
        <v>0.008666666666666666</v>
      </c>
      <c r="Q81" s="699"/>
    </row>
    <row r="82" spans="1:17" ht="15.75" customHeight="1">
      <c r="A82" s="342"/>
      <c r="B82" s="371" t="s">
        <v>72</v>
      </c>
      <c r="C82" s="418"/>
      <c r="D82" s="445"/>
      <c r="E82" s="445"/>
      <c r="F82" s="418"/>
      <c r="G82" s="423"/>
      <c r="H82" s="424"/>
      <c r="I82" s="424"/>
      <c r="J82" s="424"/>
      <c r="K82" s="425"/>
      <c r="L82" s="423"/>
      <c r="M82" s="424"/>
      <c r="N82" s="424"/>
      <c r="O82" s="424"/>
      <c r="P82" s="425"/>
      <c r="Q82" s="179"/>
    </row>
    <row r="83" spans="1:17" s="690" customFormat="1" ht="15.75" customHeight="1">
      <c r="A83" s="342">
        <v>55</v>
      </c>
      <c r="B83" s="439" t="s">
        <v>65</v>
      </c>
      <c r="C83" s="418">
        <v>4902568</v>
      </c>
      <c r="D83" s="446" t="s">
        <v>12</v>
      </c>
      <c r="E83" s="407" t="s">
        <v>350</v>
      </c>
      <c r="F83" s="418">
        <v>100</v>
      </c>
      <c r="G83" s="426">
        <v>998465</v>
      </c>
      <c r="H83" s="427">
        <v>998476</v>
      </c>
      <c r="I83" s="427">
        <f aca="true" t="shared" si="12" ref="I83:I88">G83-H83</f>
        <v>-11</v>
      </c>
      <c r="J83" s="427">
        <f aca="true" t="shared" si="13" ref="J83:J88">$F83*I83</f>
        <v>-1100</v>
      </c>
      <c r="K83" s="432">
        <f aca="true" t="shared" si="14" ref="K83:K88">J83/1000000</f>
        <v>-0.0011</v>
      </c>
      <c r="L83" s="426">
        <v>28</v>
      </c>
      <c r="M83" s="427">
        <v>30</v>
      </c>
      <c r="N83" s="427">
        <f aca="true" t="shared" si="15" ref="N83:N88">L83-M83</f>
        <v>-2</v>
      </c>
      <c r="O83" s="427">
        <f aca="true" t="shared" si="16" ref="O83:O88">$F83*N83</f>
        <v>-200</v>
      </c>
      <c r="P83" s="432">
        <f aca="true" t="shared" si="17" ref="P83:P88">O83/1000000</f>
        <v>-0.0002</v>
      </c>
      <c r="Q83" s="725"/>
    </row>
    <row r="84" spans="1:17" s="690" customFormat="1" ht="15.75" customHeight="1">
      <c r="A84" s="342">
        <v>56</v>
      </c>
      <c r="B84" s="439" t="s">
        <v>73</v>
      </c>
      <c r="C84" s="418">
        <v>4902549</v>
      </c>
      <c r="D84" s="446" t="s">
        <v>12</v>
      </c>
      <c r="E84" s="407" t="s">
        <v>350</v>
      </c>
      <c r="F84" s="418">
        <v>100</v>
      </c>
      <c r="G84" s="426">
        <v>999925</v>
      </c>
      <c r="H84" s="427">
        <v>999925</v>
      </c>
      <c r="I84" s="427">
        <f t="shared" si="12"/>
        <v>0</v>
      </c>
      <c r="J84" s="427">
        <f t="shared" si="13"/>
        <v>0</v>
      </c>
      <c r="K84" s="432">
        <f t="shared" si="14"/>
        <v>0</v>
      </c>
      <c r="L84" s="426">
        <v>999987</v>
      </c>
      <c r="M84" s="427">
        <v>999990</v>
      </c>
      <c r="N84" s="427">
        <f t="shared" si="15"/>
        <v>-3</v>
      </c>
      <c r="O84" s="427">
        <f t="shared" si="16"/>
        <v>-300</v>
      </c>
      <c r="P84" s="432">
        <f t="shared" si="17"/>
        <v>-0.0003</v>
      </c>
      <c r="Q84" s="725"/>
    </row>
    <row r="85" spans="1:17" ht="15.75" customHeight="1">
      <c r="A85" s="342">
        <v>57</v>
      </c>
      <c r="B85" s="439" t="s">
        <v>86</v>
      </c>
      <c r="C85" s="418">
        <v>4902537</v>
      </c>
      <c r="D85" s="446" t="s">
        <v>12</v>
      </c>
      <c r="E85" s="407" t="s">
        <v>350</v>
      </c>
      <c r="F85" s="418">
        <v>100</v>
      </c>
      <c r="G85" s="423">
        <v>24156</v>
      </c>
      <c r="H85" s="424">
        <v>23827</v>
      </c>
      <c r="I85" s="424">
        <f t="shared" si="12"/>
        <v>329</v>
      </c>
      <c r="J85" s="424">
        <f t="shared" si="13"/>
        <v>32900</v>
      </c>
      <c r="K85" s="425">
        <f t="shared" si="14"/>
        <v>0.0329</v>
      </c>
      <c r="L85" s="423">
        <v>57144</v>
      </c>
      <c r="M85" s="424">
        <v>57143</v>
      </c>
      <c r="N85" s="424">
        <f t="shared" si="15"/>
        <v>1</v>
      </c>
      <c r="O85" s="424">
        <f t="shared" si="16"/>
        <v>100</v>
      </c>
      <c r="P85" s="425">
        <f t="shared" si="17"/>
        <v>0.0001</v>
      </c>
      <c r="Q85" s="179"/>
    </row>
    <row r="86" spans="1:17" s="690" customFormat="1" ht="15.75" customHeight="1">
      <c r="A86" s="342">
        <v>58</v>
      </c>
      <c r="B86" s="439" t="s">
        <v>74</v>
      </c>
      <c r="C86" s="418">
        <v>4902578</v>
      </c>
      <c r="D86" s="446" t="s">
        <v>12</v>
      </c>
      <c r="E86" s="407" t="s">
        <v>350</v>
      </c>
      <c r="F86" s="418">
        <v>100</v>
      </c>
      <c r="G86" s="426">
        <v>0</v>
      </c>
      <c r="H86" s="427">
        <v>0</v>
      </c>
      <c r="I86" s="427">
        <f t="shared" si="12"/>
        <v>0</v>
      </c>
      <c r="J86" s="427">
        <f t="shared" si="13"/>
        <v>0</v>
      </c>
      <c r="K86" s="432">
        <f t="shared" si="14"/>
        <v>0</v>
      </c>
      <c r="L86" s="426">
        <v>0</v>
      </c>
      <c r="M86" s="427">
        <v>0</v>
      </c>
      <c r="N86" s="427">
        <f t="shared" si="15"/>
        <v>0</v>
      </c>
      <c r="O86" s="427">
        <f t="shared" si="16"/>
        <v>0</v>
      </c>
      <c r="P86" s="432">
        <f t="shared" si="17"/>
        <v>0</v>
      </c>
      <c r="Q86" s="713"/>
    </row>
    <row r="87" spans="1:17" s="690" customFormat="1" ht="15.75" customHeight="1">
      <c r="A87" s="342">
        <v>59</v>
      </c>
      <c r="B87" s="439" t="s">
        <v>75</v>
      </c>
      <c r="C87" s="418">
        <v>4902538</v>
      </c>
      <c r="D87" s="446" t="s">
        <v>12</v>
      </c>
      <c r="E87" s="407" t="s">
        <v>350</v>
      </c>
      <c r="F87" s="418">
        <v>100</v>
      </c>
      <c r="G87" s="426">
        <v>999954</v>
      </c>
      <c r="H87" s="427">
        <v>999956</v>
      </c>
      <c r="I87" s="427">
        <f t="shared" si="12"/>
        <v>-2</v>
      </c>
      <c r="J87" s="427">
        <f t="shared" si="13"/>
        <v>-200</v>
      </c>
      <c r="K87" s="432">
        <f t="shared" si="14"/>
        <v>-0.0002</v>
      </c>
      <c r="L87" s="426">
        <v>999996</v>
      </c>
      <c r="M87" s="427">
        <v>999997</v>
      </c>
      <c r="N87" s="427">
        <f t="shared" si="15"/>
        <v>-1</v>
      </c>
      <c r="O87" s="427">
        <f t="shared" si="16"/>
        <v>-100</v>
      </c>
      <c r="P87" s="432">
        <f t="shared" si="17"/>
        <v>-0.0001</v>
      </c>
      <c r="Q87" s="699"/>
    </row>
    <row r="88" spans="1:17" s="690" customFormat="1" ht="15.75" customHeight="1">
      <c r="A88" s="343">
        <v>60</v>
      </c>
      <c r="B88" s="439" t="s">
        <v>61</v>
      </c>
      <c r="C88" s="418">
        <v>4902527</v>
      </c>
      <c r="D88" s="446" t="s">
        <v>12</v>
      </c>
      <c r="E88" s="407" t="s">
        <v>350</v>
      </c>
      <c r="F88" s="418">
        <v>100</v>
      </c>
      <c r="G88" s="426">
        <v>0</v>
      </c>
      <c r="H88" s="427">
        <v>0</v>
      </c>
      <c r="I88" s="427">
        <f t="shared" si="12"/>
        <v>0</v>
      </c>
      <c r="J88" s="427">
        <f t="shared" si="13"/>
        <v>0</v>
      </c>
      <c r="K88" s="432">
        <f t="shared" si="14"/>
        <v>0</v>
      </c>
      <c r="L88" s="426">
        <v>0</v>
      </c>
      <c r="M88" s="427">
        <v>0</v>
      </c>
      <c r="N88" s="427">
        <f t="shared" si="15"/>
        <v>0</v>
      </c>
      <c r="O88" s="427">
        <f t="shared" si="16"/>
        <v>0</v>
      </c>
      <c r="P88" s="432">
        <f t="shared" si="17"/>
        <v>0</v>
      </c>
      <c r="Q88" s="699"/>
    </row>
    <row r="89" spans="1:17" ht="15.75" customHeight="1">
      <c r="A89" s="342"/>
      <c r="B89" s="371" t="s">
        <v>76</v>
      </c>
      <c r="C89" s="418"/>
      <c r="D89" s="445"/>
      <c r="E89" s="445"/>
      <c r="F89" s="418"/>
      <c r="G89" s="423"/>
      <c r="H89" s="424"/>
      <c r="I89" s="424"/>
      <c r="J89" s="424"/>
      <c r="K89" s="425"/>
      <c r="L89" s="423"/>
      <c r="M89" s="424"/>
      <c r="N89" s="424"/>
      <c r="O89" s="424"/>
      <c r="P89" s="425"/>
      <c r="Q89" s="179"/>
    </row>
    <row r="90" spans="1:17" s="690" customFormat="1" ht="15.75" customHeight="1">
      <c r="A90" s="342">
        <v>61</v>
      </c>
      <c r="B90" s="439" t="s">
        <v>77</v>
      </c>
      <c r="C90" s="418">
        <v>4902551</v>
      </c>
      <c r="D90" s="446" t="s">
        <v>12</v>
      </c>
      <c r="E90" s="407" t="s">
        <v>350</v>
      </c>
      <c r="F90" s="418">
        <v>100</v>
      </c>
      <c r="G90" s="426">
        <v>179980</v>
      </c>
      <c r="H90" s="427">
        <v>179904</v>
      </c>
      <c r="I90" s="427">
        <f>G90-H90</f>
        <v>76</v>
      </c>
      <c r="J90" s="427">
        <f>$F90*I90</f>
        <v>7600</v>
      </c>
      <c r="K90" s="432">
        <f>J90/1000000</f>
        <v>0.0076</v>
      </c>
      <c r="L90" s="426">
        <v>55257</v>
      </c>
      <c r="M90" s="427">
        <v>54812</v>
      </c>
      <c r="N90" s="427">
        <f>L90-M90</f>
        <v>445</v>
      </c>
      <c r="O90" s="427">
        <f>$F90*N90</f>
        <v>44500</v>
      </c>
      <c r="P90" s="432">
        <f>O90/1000000</f>
        <v>0.0445</v>
      </c>
      <c r="Q90" s="725" t="s">
        <v>446</v>
      </c>
    </row>
    <row r="91" spans="1:17" s="690" customFormat="1" ht="15.75" customHeight="1">
      <c r="A91" s="342"/>
      <c r="B91" s="439"/>
      <c r="C91" s="418"/>
      <c r="D91" s="446"/>
      <c r="E91" s="407"/>
      <c r="F91" s="418"/>
      <c r="G91" s="426"/>
      <c r="H91" s="427"/>
      <c r="I91" s="427"/>
      <c r="J91" s="427"/>
      <c r="K91" s="432">
        <v>0.0032</v>
      </c>
      <c r="L91" s="426"/>
      <c r="M91" s="427"/>
      <c r="N91" s="427"/>
      <c r="O91" s="427"/>
      <c r="P91" s="432">
        <v>0.019</v>
      </c>
      <c r="Q91" s="725" t="s">
        <v>439</v>
      </c>
    </row>
    <row r="92" spans="1:17" ht="15.75" customHeight="1">
      <c r="A92" s="342">
        <v>62</v>
      </c>
      <c r="B92" s="439" t="s">
        <v>78</v>
      </c>
      <c r="C92" s="418">
        <v>4902542</v>
      </c>
      <c r="D92" s="446" t="s">
        <v>12</v>
      </c>
      <c r="E92" s="407" t="s">
        <v>350</v>
      </c>
      <c r="F92" s="418">
        <v>100</v>
      </c>
      <c r="G92" s="423">
        <v>22625</v>
      </c>
      <c r="H92" s="424">
        <v>21935</v>
      </c>
      <c r="I92" s="424">
        <f>G92-H92</f>
        <v>690</v>
      </c>
      <c r="J92" s="424">
        <f>$F92*I92</f>
        <v>69000</v>
      </c>
      <c r="K92" s="425">
        <f>J92/1000000</f>
        <v>0.069</v>
      </c>
      <c r="L92" s="423">
        <v>66418</v>
      </c>
      <c r="M92" s="424">
        <v>66300</v>
      </c>
      <c r="N92" s="424">
        <f>L92-M92</f>
        <v>118</v>
      </c>
      <c r="O92" s="424">
        <f>$F92*N92</f>
        <v>11800</v>
      </c>
      <c r="P92" s="425">
        <f>O92/1000000</f>
        <v>0.0118</v>
      </c>
      <c r="Q92" s="179"/>
    </row>
    <row r="93" spans="1:17" s="690" customFormat="1" ht="15.75" customHeight="1">
      <c r="A93" s="710">
        <v>63</v>
      </c>
      <c r="B93" s="439" t="s">
        <v>79</v>
      </c>
      <c r="C93" s="418">
        <v>4902544</v>
      </c>
      <c r="D93" s="446" t="s">
        <v>12</v>
      </c>
      <c r="E93" s="407" t="s">
        <v>350</v>
      </c>
      <c r="F93" s="418">
        <v>100</v>
      </c>
      <c r="G93" s="426">
        <v>11237</v>
      </c>
      <c r="H93" s="427">
        <v>11237</v>
      </c>
      <c r="I93" s="427">
        <f>G93-H93</f>
        <v>0</v>
      </c>
      <c r="J93" s="427">
        <f>$F93*I93</f>
        <v>0</v>
      </c>
      <c r="K93" s="432">
        <f>J93/1000000</f>
        <v>0</v>
      </c>
      <c r="L93" s="426">
        <v>4695</v>
      </c>
      <c r="M93" s="427">
        <v>4695</v>
      </c>
      <c r="N93" s="427">
        <f>L93-M93</f>
        <v>0</v>
      </c>
      <c r="O93" s="427">
        <f>$F93*N93</f>
        <v>0</v>
      </c>
      <c r="P93" s="432">
        <f>O93/1000000</f>
        <v>0</v>
      </c>
      <c r="Q93" s="699" t="s">
        <v>448</v>
      </c>
    </row>
    <row r="94" spans="1:17" s="690" customFormat="1" ht="15.75" customHeight="1">
      <c r="A94" s="343"/>
      <c r="B94" s="439"/>
      <c r="C94" s="418"/>
      <c r="D94" s="446"/>
      <c r="E94" s="407"/>
      <c r="F94" s="418"/>
      <c r="G94" s="426"/>
      <c r="H94" s="427"/>
      <c r="I94" s="427"/>
      <c r="J94" s="427"/>
      <c r="K94" s="432">
        <v>0.1331</v>
      </c>
      <c r="L94" s="426"/>
      <c r="M94" s="427"/>
      <c r="N94" s="427"/>
      <c r="O94" s="427"/>
      <c r="P94" s="432">
        <v>0.0085</v>
      </c>
      <c r="Q94" s="699" t="s">
        <v>439</v>
      </c>
    </row>
    <row r="95" spans="1:17" ht="15.75" customHeight="1">
      <c r="A95" s="342"/>
      <c r="B95" s="371" t="s">
        <v>34</v>
      </c>
      <c r="C95" s="418"/>
      <c r="D95" s="445"/>
      <c r="E95" s="445"/>
      <c r="F95" s="418"/>
      <c r="G95" s="423"/>
      <c r="H95" s="424"/>
      <c r="I95" s="424"/>
      <c r="J95" s="424"/>
      <c r="K95" s="425"/>
      <c r="L95" s="423"/>
      <c r="M95" s="424"/>
      <c r="N95" s="424"/>
      <c r="O95" s="424"/>
      <c r="P95" s="425"/>
      <c r="Q95" s="179"/>
    </row>
    <row r="96" spans="1:17" ht="15.75" customHeight="1">
      <c r="A96" s="710">
        <v>64</v>
      </c>
      <c r="B96" s="439" t="s">
        <v>71</v>
      </c>
      <c r="C96" s="418">
        <v>4864807</v>
      </c>
      <c r="D96" s="446" t="s">
        <v>12</v>
      </c>
      <c r="E96" s="407" t="s">
        <v>350</v>
      </c>
      <c r="F96" s="418">
        <v>100</v>
      </c>
      <c r="G96" s="423">
        <v>171724</v>
      </c>
      <c r="H96" s="424">
        <v>170229</v>
      </c>
      <c r="I96" s="424">
        <f>G96-H96</f>
        <v>1495</v>
      </c>
      <c r="J96" s="424">
        <f>$F96*I96</f>
        <v>149500</v>
      </c>
      <c r="K96" s="425">
        <f>J96/1000000</f>
        <v>0.1495</v>
      </c>
      <c r="L96" s="423">
        <v>20535</v>
      </c>
      <c r="M96" s="424">
        <v>20532</v>
      </c>
      <c r="N96" s="424">
        <f>L96-M96</f>
        <v>3</v>
      </c>
      <c r="O96" s="424">
        <f>$F96*N96</f>
        <v>300</v>
      </c>
      <c r="P96" s="425">
        <f>O96/1000000</f>
        <v>0.0003</v>
      </c>
      <c r="Q96" s="179"/>
    </row>
    <row r="97" spans="1:17" ht="15.75" customHeight="1">
      <c r="A97" s="710">
        <v>65</v>
      </c>
      <c r="B97" s="439" t="s">
        <v>245</v>
      </c>
      <c r="C97" s="418">
        <v>4865086</v>
      </c>
      <c r="D97" s="446" t="s">
        <v>12</v>
      </c>
      <c r="E97" s="407" t="s">
        <v>350</v>
      </c>
      <c r="F97" s="418">
        <v>100</v>
      </c>
      <c r="G97" s="423">
        <v>23895</v>
      </c>
      <c r="H97" s="424">
        <v>23889</v>
      </c>
      <c r="I97" s="424">
        <f>G97-H97</f>
        <v>6</v>
      </c>
      <c r="J97" s="424">
        <f>$F97*I97</f>
        <v>600</v>
      </c>
      <c r="K97" s="425">
        <f>J97/1000000</f>
        <v>0.0006</v>
      </c>
      <c r="L97" s="423">
        <v>47710</v>
      </c>
      <c r="M97" s="424">
        <v>47140</v>
      </c>
      <c r="N97" s="424">
        <f>L97-M97</f>
        <v>570</v>
      </c>
      <c r="O97" s="424">
        <f>$F97*N97</f>
        <v>57000</v>
      </c>
      <c r="P97" s="425">
        <f>O97/1000000</f>
        <v>0.057</v>
      </c>
      <c r="Q97" s="179"/>
    </row>
    <row r="98" spans="1:17" ht="15.75" customHeight="1">
      <c r="A98" s="711">
        <v>66</v>
      </c>
      <c r="B98" s="439" t="s">
        <v>84</v>
      </c>
      <c r="C98" s="418">
        <v>4902528</v>
      </c>
      <c r="D98" s="446" t="s">
        <v>12</v>
      </c>
      <c r="E98" s="407" t="s">
        <v>350</v>
      </c>
      <c r="F98" s="418">
        <v>-300</v>
      </c>
      <c r="G98" s="423">
        <v>22</v>
      </c>
      <c r="H98" s="424">
        <v>22</v>
      </c>
      <c r="I98" s="424">
        <f>G98-H98</f>
        <v>0</v>
      </c>
      <c r="J98" s="424">
        <f>$F98*I98</f>
        <v>0</v>
      </c>
      <c r="K98" s="425">
        <f>J98/1000000</f>
        <v>0</v>
      </c>
      <c r="L98" s="423">
        <v>418</v>
      </c>
      <c r="M98" s="424">
        <v>381</v>
      </c>
      <c r="N98" s="424">
        <f>L98-M98</f>
        <v>37</v>
      </c>
      <c r="O98" s="424">
        <f>$F98*N98</f>
        <v>-11100</v>
      </c>
      <c r="P98" s="425">
        <f>O98/1000000</f>
        <v>-0.0111</v>
      </c>
      <c r="Q98" s="529"/>
    </row>
    <row r="99" spans="1:17" ht="15.75" customHeight="1">
      <c r="A99" s="710"/>
      <c r="B99" s="436" t="s">
        <v>80</v>
      </c>
      <c r="C99" s="417"/>
      <c r="D99" s="441"/>
      <c r="E99" s="441"/>
      <c r="F99" s="417"/>
      <c r="G99" s="423"/>
      <c r="H99" s="424"/>
      <c r="I99" s="424"/>
      <c r="J99" s="424"/>
      <c r="K99" s="425"/>
      <c r="L99" s="423"/>
      <c r="M99" s="424"/>
      <c r="N99" s="424"/>
      <c r="O99" s="424"/>
      <c r="P99" s="425"/>
      <c r="Q99" s="179"/>
    </row>
    <row r="100" spans="1:17" ht="16.5">
      <c r="A100" s="711">
        <v>67</v>
      </c>
      <c r="B100" s="510" t="s">
        <v>81</v>
      </c>
      <c r="C100" s="417">
        <v>4902577</v>
      </c>
      <c r="D100" s="441" t="s">
        <v>12</v>
      </c>
      <c r="E100" s="407" t="s">
        <v>350</v>
      </c>
      <c r="F100" s="417">
        <v>-400</v>
      </c>
      <c r="G100" s="423">
        <v>995596</v>
      </c>
      <c r="H100" s="424">
        <v>995596</v>
      </c>
      <c r="I100" s="424">
        <f>G100-H100</f>
        <v>0</v>
      </c>
      <c r="J100" s="424">
        <f>$F100*I100</f>
        <v>0</v>
      </c>
      <c r="K100" s="425">
        <f>J100/1000000</f>
        <v>0</v>
      </c>
      <c r="L100" s="423">
        <v>51</v>
      </c>
      <c r="M100" s="424">
        <v>50</v>
      </c>
      <c r="N100" s="424">
        <f>L100-M100</f>
        <v>1</v>
      </c>
      <c r="O100" s="424">
        <f>$F100*N100</f>
        <v>-400</v>
      </c>
      <c r="P100" s="425">
        <f>O100/1000000</f>
        <v>-0.0004</v>
      </c>
      <c r="Q100" s="677"/>
    </row>
    <row r="101" spans="1:17" s="690" customFormat="1" ht="16.5">
      <c r="A101" s="711">
        <v>68</v>
      </c>
      <c r="B101" s="510" t="s">
        <v>82</v>
      </c>
      <c r="C101" s="417">
        <v>4902525</v>
      </c>
      <c r="D101" s="441" t="s">
        <v>12</v>
      </c>
      <c r="E101" s="407" t="s">
        <v>350</v>
      </c>
      <c r="F101" s="417">
        <v>400</v>
      </c>
      <c r="G101" s="426">
        <v>999933</v>
      </c>
      <c r="H101" s="427">
        <v>999933</v>
      </c>
      <c r="I101" s="427">
        <f>G101-H101</f>
        <v>0</v>
      </c>
      <c r="J101" s="427">
        <f>$F101*I101</f>
        <v>0</v>
      </c>
      <c r="K101" s="432">
        <f>J101/1000000</f>
        <v>0</v>
      </c>
      <c r="L101" s="426">
        <v>2</v>
      </c>
      <c r="M101" s="427">
        <v>2</v>
      </c>
      <c r="N101" s="427">
        <f>L101-M101</f>
        <v>0</v>
      </c>
      <c r="O101" s="427">
        <f>$F101*N101</f>
        <v>0</v>
      </c>
      <c r="P101" s="432">
        <f>O101/1000000</f>
        <v>0</v>
      </c>
      <c r="Q101" s="725"/>
    </row>
    <row r="102" spans="1:17" ht="16.5">
      <c r="A102" s="711"/>
      <c r="B102" s="371" t="s">
        <v>389</v>
      </c>
      <c r="C102" s="417"/>
      <c r="D102" s="441"/>
      <c r="E102" s="407"/>
      <c r="F102" s="417"/>
      <c r="G102" s="423"/>
      <c r="H102" s="424"/>
      <c r="I102" s="424"/>
      <c r="J102" s="424"/>
      <c r="K102" s="425"/>
      <c r="L102" s="423"/>
      <c r="M102" s="424"/>
      <c r="N102" s="424"/>
      <c r="O102" s="424"/>
      <c r="P102" s="425"/>
      <c r="Q102" s="179"/>
    </row>
    <row r="103" spans="1:17" s="690" customFormat="1" ht="18">
      <c r="A103" s="711">
        <v>69</v>
      </c>
      <c r="B103" s="439" t="s">
        <v>395</v>
      </c>
      <c r="C103" s="384">
        <v>5128444</v>
      </c>
      <c r="D103" s="150" t="s">
        <v>12</v>
      </c>
      <c r="E103" s="115" t="s">
        <v>350</v>
      </c>
      <c r="F103" s="555">
        <v>800</v>
      </c>
      <c r="G103" s="426">
        <v>976866</v>
      </c>
      <c r="H103" s="427">
        <v>976835</v>
      </c>
      <c r="I103" s="397">
        <f>G103-H103</f>
        <v>31</v>
      </c>
      <c r="J103" s="397">
        <f>$F103*I103</f>
        <v>24800</v>
      </c>
      <c r="K103" s="397">
        <f>J103/1000000</f>
        <v>0.0248</v>
      </c>
      <c r="L103" s="426">
        <v>254</v>
      </c>
      <c r="M103" s="427">
        <v>254</v>
      </c>
      <c r="N103" s="397">
        <f>L103-M103</f>
        <v>0</v>
      </c>
      <c r="O103" s="397">
        <f>$F103*N103</f>
        <v>0</v>
      </c>
      <c r="P103" s="397">
        <f>O103/1000000</f>
        <v>0</v>
      </c>
      <c r="Q103" s="699"/>
    </row>
    <row r="104" spans="1:17" s="690" customFormat="1" ht="18">
      <c r="A104" s="711">
        <v>70</v>
      </c>
      <c r="B104" s="439" t="s">
        <v>405</v>
      </c>
      <c r="C104" s="384">
        <v>4864950</v>
      </c>
      <c r="D104" s="150" t="s">
        <v>12</v>
      </c>
      <c r="E104" s="115" t="s">
        <v>350</v>
      </c>
      <c r="F104" s="555">
        <v>2000</v>
      </c>
      <c r="G104" s="426">
        <v>529</v>
      </c>
      <c r="H104" s="427">
        <v>339</v>
      </c>
      <c r="I104" s="397">
        <f>G104-H104</f>
        <v>190</v>
      </c>
      <c r="J104" s="397">
        <f>$F104*I104</f>
        <v>380000</v>
      </c>
      <c r="K104" s="397">
        <f>J104/1000000</f>
        <v>0.38</v>
      </c>
      <c r="L104" s="426">
        <v>29</v>
      </c>
      <c r="M104" s="427">
        <v>28</v>
      </c>
      <c r="N104" s="397">
        <f>L104-M104</f>
        <v>1</v>
      </c>
      <c r="O104" s="397">
        <f>$F104*N104</f>
        <v>2000</v>
      </c>
      <c r="P104" s="397">
        <f>O104/1000000</f>
        <v>0.002</v>
      </c>
      <c r="Q104" s="699"/>
    </row>
    <row r="105" spans="1:17" s="690" customFormat="1" ht="18">
      <c r="A105" s="397"/>
      <c r="B105" s="371" t="s">
        <v>419</v>
      </c>
      <c r="C105" s="384"/>
      <c r="D105" s="150"/>
      <c r="E105" s="115"/>
      <c r="F105" s="417"/>
      <c r="G105" s="426"/>
      <c r="H105" s="427"/>
      <c r="I105" s="397"/>
      <c r="J105" s="397"/>
      <c r="K105" s="397"/>
      <c r="L105" s="426"/>
      <c r="M105" s="427"/>
      <c r="N105" s="397"/>
      <c r="O105" s="397"/>
      <c r="P105" s="397"/>
      <c r="Q105" s="426"/>
    </row>
    <row r="106" spans="1:17" s="690" customFormat="1" ht="18">
      <c r="A106" s="711">
        <v>71</v>
      </c>
      <c r="B106" s="439" t="s">
        <v>420</v>
      </c>
      <c r="C106" s="384">
        <v>5269776</v>
      </c>
      <c r="D106" s="150" t="s">
        <v>12</v>
      </c>
      <c r="E106" s="115" t="s">
        <v>350</v>
      </c>
      <c r="F106" s="555">
        <v>1000</v>
      </c>
      <c r="G106" s="426">
        <v>0</v>
      </c>
      <c r="H106" s="427">
        <v>0</v>
      </c>
      <c r="I106" s="397">
        <f>G106-H106</f>
        <v>0</v>
      </c>
      <c r="J106" s="397">
        <f>$F106*I106</f>
        <v>0</v>
      </c>
      <c r="K106" s="397">
        <f>J106/1000000</f>
        <v>0</v>
      </c>
      <c r="L106" s="426">
        <v>0</v>
      </c>
      <c r="M106" s="427">
        <v>0</v>
      </c>
      <c r="N106" s="397">
        <f>L106-M106</f>
        <v>0</v>
      </c>
      <c r="O106" s="397">
        <f>$F106*N106</f>
        <v>0</v>
      </c>
      <c r="P106" s="397">
        <f>O106/1000000</f>
        <v>0</v>
      </c>
      <c r="Q106" s="426"/>
    </row>
    <row r="107" spans="1:17" s="690" customFormat="1" ht="18.75" thickBot="1">
      <c r="A107" s="387">
        <v>72</v>
      </c>
      <c r="B107" s="771" t="s">
        <v>421</v>
      </c>
      <c r="C107" s="387">
        <v>4864811</v>
      </c>
      <c r="D107" s="309" t="s">
        <v>12</v>
      </c>
      <c r="E107" s="310" t="s">
        <v>350</v>
      </c>
      <c r="F107" s="772">
        <v>100</v>
      </c>
      <c r="G107" s="697">
        <v>682</v>
      </c>
      <c r="H107" s="698">
        <v>21</v>
      </c>
      <c r="I107" s="406">
        <f>G107-H107</f>
        <v>661</v>
      </c>
      <c r="J107" s="406">
        <f>$F107*I107</f>
        <v>66100</v>
      </c>
      <c r="K107" s="406">
        <f>J107/1000000</f>
        <v>0.0661</v>
      </c>
      <c r="L107" s="697">
        <v>151</v>
      </c>
      <c r="M107" s="698">
        <v>39</v>
      </c>
      <c r="N107" s="406">
        <f>L107-M107</f>
        <v>112</v>
      </c>
      <c r="O107" s="406">
        <f>$F107*N107</f>
        <v>11200</v>
      </c>
      <c r="P107" s="406">
        <f>O107/1000000</f>
        <v>0.0112</v>
      </c>
      <c r="Q107" s="773"/>
    </row>
    <row r="108" spans="2:16" ht="13.5" thickTop="1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8">
      <c r="B109" s="182" t="s">
        <v>244</v>
      </c>
      <c r="G109" s="18"/>
      <c r="H109" s="18"/>
      <c r="I109" s="18"/>
      <c r="J109" s="18"/>
      <c r="K109" s="575">
        <f>SUM(K7:K107)</f>
        <v>0.2749227733333334</v>
      </c>
      <c r="L109" s="18"/>
      <c r="M109" s="18"/>
      <c r="N109" s="18"/>
      <c r="O109" s="18"/>
      <c r="P109" s="181">
        <f>SUM(P7:P107)</f>
        <v>1.5236608266666662</v>
      </c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16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24" thickBot="1">
      <c r="A116" s="221" t="s">
        <v>243</v>
      </c>
      <c r="G116" s="19"/>
      <c r="H116" s="19"/>
      <c r="I116" s="98" t="s">
        <v>401</v>
      </c>
      <c r="J116" s="19"/>
      <c r="K116" s="19"/>
      <c r="L116" s="19"/>
      <c r="M116" s="19"/>
      <c r="N116" s="98" t="s">
        <v>402</v>
      </c>
      <c r="O116" s="19"/>
      <c r="P116" s="19"/>
      <c r="Q116" s="214" t="str">
        <f>Q1</f>
        <v>September-2015</v>
      </c>
    </row>
    <row r="117" spans="1:17" ht="39.75" thickBot="1" thickTop="1">
      <c r="A117" s="99" t="s">
        <v>8</v>
      </c>
      <c r="B117" s="38" t="s">
        <v>9</v>
      </c>
      <c r="C117" s="39" t="s">
        <v>1</v>
      </c>
      <c r="D117" s="39" t="s">
        <v>2</v>
      </c>
      <c r="E117" s="39" t="s">
        <v>3</v>
      </c>
      <c r="F117" s="39" t="s">
        <v>10</v>
      </c>
      <c r="G117" s="41" t="str">
        <f>G5</f>
        <v>FINAL READING 01/10/2015</v>
      </c>
      <c r="H117" s="39" t="str">
        <f>H5</f>
        <v>INTIAL READING 01/09/2015</v>
      </c>
      <c r="I117" s="39" t="s">
        <v>4</v>
      </c>
      <c r="J117" s="39" t="s">
        <v>5</v>
      </c>
      <c r="K117" s="40" t="s">
        <v>6</v>
      </c>
      <c r="L117" s="41" t="str">
        <f>G5</f>
        <v>FINAL READING 01/10/2015</v>
      </c>
      <c r="M117" s="39" t="str">
        <f>H5</f>
        <v>INTIAL READING 01/09/2015</v>
      </c>
      <c r="N117" s="39" t="s">
        <v>4</v>
      </c>
      <c r="O117" s="39" t="s">
        <v>5</v>
      </c>
      <c r="P117" s="40" t="s">
        <v>6</v>
      </c>
      <c r="Q117" s="40" t="s">
        <v>313</v>
      </c>
    </row>
    <row r="118" spans="1:16" ht="8.25" customHeight="1" thickBot="1" thickTop="1">
      <c r="A118" s="14"/>
      <c r="B118" s="12"/>
      <c r="C118" s="11"/>
      <c r="D118" s="11"/>
      <c r="E118" s="11"/>
      <c r="F118" s="11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15.75" customHeight="1" thickTop="1">
      <c r="A119" s="419"/>
      <c r="B119" s="420" t="s">
        <v>28</v>
      </c>
      <c r="C119" s="404"/>
      <c r="D119" s="392"/>
      <c r="E119" s="392"/>
      <c r="F119" s="392"/>
      <c r="G119" s="102"/>
      <c r="H119" s="26"/>
      <c r="I119" s="26"/>
      <c r="J119" s="26"/>
      <c r="K119" s="27"/>
      <c r="L119" s="102"/>
      <c r="M119" s="26"/>
      <c r="N119" s="26"/>
      <c r="O119" s="26"/>
      <c r="P119" s="27"/>
      <c r="Q119" s="178"/>
    </row>
    <row r="120" spans="1:17" ht="15.75" customHeight="1">
      <c r="A120" s="403">
        <v>1</v>
      </c>
      <c r="B120" s="435" t="s">
        <v>83</v>
      </c>
      <c r="C120" s="417">
        <v>4865092</v>
      </c>
      <c r="D120" s="407" t="s">
        <v>12</v>
      </c>
      <c r="E120" s="407" t="s">
        <v>350</v>
      </c>
      <c r="F120" s="417">
        <v>-100</v>
      </c>
      <c r="G120" s="423">
        <v>20862</v>
      </c>
      <c r="H120" s="424">
        <v>20836</v>
      </c>
      <c r="I120" s="424">
        <f>G120-H120</f>
        <v>26</v>
      </c>
      <c r="J120" s="424">
        <f aca="true" t="shared" si="18" ref="J120:J129">$F120*I120</f>
        <v>-2600</v>
      </c>
      <c r="K120" s="425">
        <f aca="true" t="shared" si="19" ref="K120:K129">J120/1000000</f>
        <v>-0.0026</v>
      </c>
      <c r="L120" s="423">
        <v>21035</v>
      </c>
      <c r="M120" s="424">
        <v>19825</v>
      </c>
      <c r="N120" s="424">
        <f>L120-M120</f>
        <v>1210</v>
      </c>
      <c r="O120" s="424">
        <f aca="true" t="shared" si="20" ref="O120:O129">$F120*N120</f>
        <v>-121000</v>
      </c>
      <c r="P120" s="425">
        <f aca="true" t="shared" si="21" ref="P120:P129">O120/1000000</f>
        <v>-0.121</v>
      </c>
      <c r="Q120" s="179"/>
    </row>
    <row r="121" spans="1:17" ht="16.5">
      <c r="A121" s="403"/>
      <c r="B121" s="436" t="s">
        <v>41</v>
      </c>
      <c r="C121" s="417"/>
      <c r="D121" s="442"/>
      <c r="E121" s="442"/>
      <c r="F121" s="417"/>
      <c r="G121" s="423"/>
      <c r="H121" s="424"/>
      <c r="I121" s="424"/>
      <c r="J121" s="424"/>
      <c r="K121" s="425"/>
      <c r="L121" s="423"/>
      <c r="M121" s="424"/>
      <c r="N121" s="424"/>
      <c r="O121" s="424"/>
      <c r="P121" s="425"/>
      <c r="Q121" s="179"/>
    </row>
    <row r="122" spans="1:17" ht="16.5">
      <c r="A122" s="403">
        <v>2</v>
      </c>
      <c r="B122" s="435" t="s">
        <v>42</v>
      </c>
      <c r="C122" s="417">
        <v>4864955</v>
      </c>
      <c r="D122" s="441" t="s">
        <v>12</v>
      </c>
      <c r="E122" s="407" t="s">
        <v>350</v>
      </c>
      <c r="F122" s="417">
        <v>-1000</v>
      </c>
      <c r="G122" s="423">
        <v>13793</v>
      </c>
      <c r="H122" s="424">
        <v>13503</v>
      </c>
      <c r="I122" s="424">
        <f>G122-H122</f>
        <v>290</v>
      </c>
      <c r="J122" s="424">
        <f t="shared" si="18"/>
        <v>-290000</v>
      </c>
      <c r="K122" s="425">
        <f t="shared" si="19"/>
        <v>-0.29</v>
      </c>
      <c r="L122" s="423">
        <v>7864</v>
      </c>
      <c r="M122" s="424">
        <v>7858</v>
      </c>
      <c r="N122" s="424">
        <f>L122-M122</f>
        <v>6</v>
      </c>
      <c r="O122" s="424">
        <f t="shared" si="20"/>
        <v>-6000</v>
      </c>
      <c r="P122" s="425">
        <f t="shared" si="21"/>
        <v>-0.006</v>
      </c>
      <c r="Q122" s="179"/>
    </row>
    <row r="123" spans="1:17" ht="16.5">
      <c r="A123" s="403"/>
      <c r="B123" s="436" t="s">
        <v>18</v>
      </c>
      <c r="C123" s="417"/>
      <c r="D123" s="441"/>
      <c r="E123" s="407"/>
      <c r="F123" s="417"/>
      <c r="G123" s="423"/>
      <c r="H123" s="424"/>
      <c r="I123" s="424"/>
      <c r="J123" s="424"/>
      <c r="K123" s="425"/>
      <c r="L123" s="423"/>
      <c r="M123" s="424"/>
      <c r="N123" s="424"/>
      <c r="O123" s="424"/>
      <c r="P123" s="425"/>
      <c r="Q123" s="179"/>
    </row>
    <row r="124" spans="1:17" ht="16.5">
      <c r="A124" s="403">
        <v>3</v>
      </c>
      <c r="B124" s="435" t="s">
        <v>19</v>
      </c>
      <c r="C124" s="417">
        <v>4864808</v>
      </c>
      <c r="D124" s="441" t="s">
        <v>12</v>
      </c>
      <c r="E124" s="407" t="s">
        <v>350</v>
      </c>
      <c r="F124" s="417">
        <v>-200</v>
      </c>
      <c r="G124" s="423">
        <v>9263</v>
      </c>
      <c r="H124" s="424">
        <v>9263</v>
      </c>
      <c r="I124" s="427">
        <f>G124-H124</f>
        <v>0</v>
      </c>
      <c r="J124" s="427">
        <f t="shared" si="18"/>
        <v>0</v>
      </c>
      <c r="K124" s="432">
        <f t="shared" si="19"/>
        <v>0</v>
      </c>
      <c r="L124" s="423">
        <v>21190</v>
      </c>
      <c r="M124" s="424">
        <v>21601</v>
      </c>
      <c r="N124" s="424">
        <f>L124-M124</f>
        <v>-411</v>
      </c>
      <c r="O124" s="424">
        <f t="shared" si="20"/>
        <v>82200</v>
      </c>
      <c r="P124" s="425">
        <f t="shared" si="21"/>
        <v>0.0822</v>
      </c>
      <c r="Q124" s="546"/>
    </row>
    <row r="125" spans="1:17" s="690" customFormat="1" ht="16.5">
      <c r="A125" s="403">
        <v>4</v>
      </c>
      <c r="B125" s="435" t="s">
        <v>20</v>
      </c>
      <c r="C125" s="417">
        <v>4865144</v>
      </c>
      <c r="D125" s="441" t="s">
        <v>12</v>
      </c>
      <c r="E125" s="407" t="s">
        <v>350</v>
      </c>
      <c r="F125" s="417">
        <v>-1000</v>
      </c>
      <c r="G125" s="426">
        <v>85726</v>
      </c>
      <c r="H125" s="427">
        <v>85726</v>
      </c>
      <c r="I125" s="427">
        <f>G125-H125</f>
        <v>0</v>
      </c>
      <c r="J125" s="427">
        <f>$F125*I125</f>
        <v>0</v>
      </c>
      <c r="K125" s="432">
        <f>J125/1000000</f>
        <v>0</v>
      </c>
      <c r="L125" s="426">
        <v>119881</v>
      </c>
      <c r="M125" s="427">
        <v>119565</v>
      </c>
      <c r="N125" s="427">
        <f>L125-M125</f>
        <v>316</v>
      </c>
      <c r="O125" s="427">
        <f>$F125*N125</f>
        <v>-316000</v>
      </c>
      <c r="P125" s="432">
        <f>O125/1000000</f>
        <v>-0.316</v>
      </c>
      <c r="Q125" s="699"/>
    </row>
    <row r="126" spans="1:17" ht="16.5">
      <c r="A126" s="421"/>
      <c r="B126" s="440" t="s">
        <v>49</v>
      </c>
      <c r="C126" s="398"/>
      <c r="D126" s="447"/>
      <c r="E126" s="447"/>
      <c r="F126" s="422"/>
      <c r="G126" s="433"/>
      <c r="H126" s="281"/>
      <c r="I126" s="424"/>
      <c r="J126" s="424"/>
      <c r="K126" s="425"/>
      <c r="L126" s="433"/>
      <c r="M126" s="281"/>
      <c r="N126" s="424"/>
      <c r="O126" s="424"/>
      <c r="P126" s="425"/>
      <c r="Q126" s="179"/>
    </row>
    <row r="127" spans="1:17" s="690" customFormat="1" ht="16.5">
      <c r="A127" s="403">
        <v>5</v>
      </c>
      <c r="B127" s="438" t="s">
        <v>50</v>
      </c>
      <c r="C127" s="417">
        <v>4864898</v>
      </c>
      <c r="D127" s="442" t="s">
        <v>12</v>
      </c>
      <c r="E127" s="407" t="s">
        <v>350</v>
      </c>
      <c r="F127" s="417">
        <v>-100</v>
      </c>
      <c r="G127" s="426">
        <v>9407</v>
      </c>
      <c r="H127" s="427">
        <v>9450</v>
      </c>
      <c r="I127" s="427">
        <f>G127-H127</f>
        <v>-43</v>
      </c>
      <c r="J127" s="427">
        <f t="shared" si="18"/>
        <v>4300</v>
      </c>
      <c r="K127" s="432">
        <f t="shared" si="19"/>
        <v>0.0043</v>
      </c>
      <c r="L127" s="426">
        <v>61339</v>
      </c>
      <c r="M127" s="427">
        <v>61354</v>
      </c>
      <c r="N127" s="427">
        <f>L127-M127</f>
        <v>-15</v>
      </c>
      <c r="O127" s="427">
        <f t="shared" si="20"/>
        <v>1500</v>
      </c>
      <c r="P127" s="432">
        <f t="shared" si="21"/>
        <v>0.0015</v>
      </c>
      <c r="Q127" s="702"/>
    </row>
    <row r="128" spans="1:17" ht="16.5">
      <c r="A128" s="403"/>
      <c r="B128" s="437" t="s">
        <v>51</v>
      </c>
      <c r="C128" s="417"/>
      <c r="D128" s="441"/>
      <c r="E128" s="407"/>
      <c r="F128" s="417"/>
      <c r="G128" s="423"/>
      <c r="H128" s="424"/>
      <c r="I128" s="424"/>
      <c r="J128" s="424"/>
      <c r="K128" s="425"/>
      <c r="L128" s="423"/>
      <c r="M128" s="424"/>
      <c r="N128" s="424"/>
      <c r="O128" s="424"/>
      <c r="P128" s="425"/>
      <c r="Q128" s="179"/>
    </row>
    <row r="129" spans="1:17" ht="16.5">
      <c r="A129" s="403">
        <v>6</v>
      </c>
      <c r="B129" s="679" t="s">
        <v>353</v>
      </c>
      <c r="C129" s="417">
        <v>4865174</v>
      </c>
      <c r="D129" s="442" t="s">
        <v>12</v>
      </c>
      <c r="E129" s="407" t="s">
        <v>350</v>
      </c>
      <c r="F129" s="417">
        <v>-1000</v>
      </c>
      <c r="G129" s="426">
        <v>0</v>
      </c>
      <c r="H129" s="427">
        <v>0</v>
      </c>
      <c r="I129" s="427">
        <f>G129-H129</f>
        <v>0</v>
      </c>
      <c r="J129" s="427">
        <f t="shared" si="18"/>
        <v>0</v>
      </c>
      <c r="K129" s="432">
        <f t="shared" si="19"/>
        <v>0</v>
      </c>
      <c r="L129" s="426">
        <v>0</v>
      </c>
      <c r="M129" s="427">
        <v>0</v>
      </c>
      <c r="N129" s="427">
        <f>L129-M129</f>
        <v>0</v>
      </c>
      <c r="O129" s="427">
        <f t="shared" si="20"/>
        <v>0</v>
      </c>
      <c r="P129" s="432">
        <f t="shared" si="21"/>
        <v>0</v>
      </c>
      <c r="Q129" s="547"/>
    </row>
    <row r="130" spans="1:17" ht="16.5">
      <c r="A130" s="403"/>
      <c r="B130" s="436" t="s">
        <v>37</v>
      </c>
      <c r="C130" s="417"/>
      <c r="D130" s="442"/>
      <c r="E130" s="407"/>
      <c r="F130" s="417"/>
      <c r="G130" s="423"/>
      <c r="H130" s="424"/>
      <c r="I130" s="424"/>
      <c r="J130" s="424"/>
      <c r="K130" s="425"/>
      <c r="L130" s="423"/>
      <c r="M130" s="424"/>
      <c r="N130" s="424"/>
      <c r="O130" s="424"/>
      <c r="P130" s="425"/>
      <c r="Q130" s="179"/>
    </row>
    <row r="131" spans="1:17" ht="16.5">
      <c r="A131" s="403">
        <v>7</v>
      </c>
      <c r="B131" s="435" t="s">
        <v>366</v>
      </c>
      <c r="C131" s="417">
        <v>4864961</v>
      </c>
      <c r="D131" s="441" t="s">
        <v>12</v>
      </c>
      <c r="E131" s="407" t="s">
        <v>350</v>
      </c>
      <c r="F131" s="417">
        <v>-1000</v>
      </c>
      <c r="G131" s="423">
        <v>917636</v>
      </c>
      <c r="H131" s="424">
        <v>917919</v>
      </c>
      <c r="I131" s="424">
        <f>G131-H131</f>
        <v>-283</v>
      </c>
      <c r="J131" s="424">
        <f>$F131*I131</f>
        <v>283000</v>
      </c>
      <c r="K131" s="425">
        <f>J131/1000000</f>
        <v>0.283</v>
      </c>
      <c r="L131" s="423">
        <v>991937</v>
      </c>
      <c r="M131" s="424">
        <v>991937</v>
      </c>
      <c r="N131" s="424">
        <f>L131-M131</f>
        <v>0</v>
      </c>
      <c r="O131" s="424">
        <f>$F131*N131</f>
        <v>0</v>
      </c>
      <c r="P131" s="425">
        <f>O131/1000000</f>
        <v>0</v>
      </c>
      <c r="Q131" s="179"/>
    </row>
    <row r="132" spans="1:17" ht="16.5">
      <c r="A132" s="403"/>
      <c r="B132" s="437" t="s">
        <v>389</v>
      </c>
      <c r="C132" s="417"/>
      <c r="D132" s="441"/>
      <c r="E132" s="407"/>
      <c r="F132" s="417"/>
      <c r="G132" s="423"/>
      <c r="H132" s="424"/>
      <c r="I132" s="424"/>
      <c r="J132" s="424"/>
      <c r="K132" s="425"/>
      <c r="L132" s="423"/>
      <c r="M132" s="424"/>
      <c r="N132" s="424"/>
      <c r="O132" s="424"/>
      <c r="P132" s="425"/>
      <c r="Q132" s="179"/>
    </row>
    <row r="133" spans="1:17" s="690" customFormat="1" ht="18">
      <c r="A133" s="403">
        <v>8</v>
      </c>
      <c r="B133" s="763" t="s">
        <v>394</v>
      </c>
      <c r="C133" s="384">
        <v>5128407</v>
      </c>
      <c r="D133" s="150" t="s">
        <v>12</v>
      </c>
      <c r="E133" s="115" t="s">
        <v>350</v>
      </c>
      <c r="F133" s="555">
        <v>2000</v>
      </c>
      <c r="G133" s="426">
        <v>999427</v>
      </c>
      <c r="H133" s="427">
        <v>999427</v>
      </c>
      <c r="I133" s="397">
        <f>G133-H133</f>
        <v>0</v>
      </c>
      <c r="J133" s="397">
        <f>$F133*I133</f>
        <v>0</v>
      </c>
      <c r="K133" s="397">
        <f>J133/1000000</f>
        <v>0</v>
      </c>
      <c r="L133" s="426">
        <v>999958</v>
      </c>
      <c r="M133" s="427">
        <v>999958</v>
      </c>
      <c r="N133" s="397">
        <f>L133-M133</f>
        <v>0</v>
      </c>
      <c r="O133" s="397">
        <f>$F133*N133</f>
        <v>0</v>
      </c>
      <c r="P133" s="397">
        <f>O133/1000000</f>
        <v>0</v>
      </c>
      <c r="Q133" s="702"/>
    </row>
    <row r="134" spans="1:17" ht="13.5" thickBot="1">
      <c r="A134" s="52"/>
      <c r="B134" s="165"/>
      <c r="C134" s="54"/>
      <c r="D134" s="109"/>
      <c r="E134" s="166"/>
      <c r="F134" s="109"/>
      <c r="G134" s="124"/>
      <c r="H134" s="125"/>
      <c r="I134" s="125"/>
      <c r="J134" s="125"/>
      <c r="K134" s="130"/>
      <c r="L134" s="124"/>
      <c r="M134" s="125"/>
      <c r="N134" s="125"/>
      <c r="O134" s="125"/>
      <c r="P134" s="130"/>
      <c r="Q134" s="180"/>
    </row>
    <row r="135" ht="13.5" thickTop="1"/>
    <row r="136" spans="2:16" ht="18">
      <c r="B136" s="184" t="s">
        <v>314</v>
      </c>
      <c r="K136" s="183">
        <f>SUM(K120:K134)</f>
        <v>-0.005299999999999971</v>
      </c>
      <c r="P136" s="183">
        <f>SUM(P120:P134)</f>
        <v>-0.3593</v>
      </c>
    </row>
    <row r="137" spans="11:16" ht="15.75">
      <c r="K137" s="106"/>
      <c r="P137" s="106"/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spans="11:16" ht="15.75">
      <c r="K141" s="106"/>
      <c r="P141" s="106"/>
    </row>
    <row r="142" ht="13.5" thickBot="1"/>
    <row r="143" spans="1:17" ht="31.5" customHeight="1">
      <c r="A143" s="168" t="s">
        <v>246</v>
      </c>
      <c r="B143" s="169"/>
      <c r="C143" s="169"/>
      <c r="D143" s="170"/>
      <c r="E143" s="171"/>
      <c r="F143" s="170"/>
      <c r="G143" s="170"/>
      <c r="H143" s="169"/>
      <c r="I143" s="172"/>
      <c r="J143" s="173"/>
      <c r="K143" s="174"/>
      <c r="L143" s="57"/>
      <c r="M143" s="57"/>
      <c r="N143" s="57"/>
      <c r="O143" s="57"/>
      <c r="P143" s="57"/>
      <c r="Q143" s="58"/>
    </row>
    <row r="144" spans="1:17" ht="28.5" customHeight="1">
      <c r="A144" s="175" t="s">
        <v>309</v>
      </c>
      <c r="B144" s="103"/>
      <c r="C144" s="103"/>
      <c r="D144" s="103"/>
      <c r="E144" s="104"/>
      <c r="F144" s="103"/>
      <c r="G144" s="103"/>
      <c r="H144" s="103"/>
      <c r="I144" s="105"/>
      <c r="J144" s="103"/>
      <c r="K144" s="167">
        <f>K109</f>
        <v>0.2749227733333334</v>
      </c>
      <c r="L144" s="19"/>
      <c r="M144" s="19"/>
      <c r="N144" s="19"/>
      <c r="O144" s="19"/>
      <c r="P144" s="167">
        <f>P109</f>
        <v>1.5236608266666662</v>
      </c>
      <c r="Q144" s="59"/>
    </row>
    <row r="145" spans="1:17" ht="28.5" customHeight="1">
      <c r="A145" s="175" t="s">
        <v>310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7">
        <f>K136</f>
        <v>-0.005299999999999971</v>
      </c>
      <c r="L145" s="19"/>
      <c r="M145" s="19"/>
      <c r="N145" s="19"/>
      <c r="O145" s="19"/>
      <c r="P145" s="167">
        <f>P136</f>
        <v>-0.3593</v>
      </c>
      <c r="Q145" s="59"/>
    </row>
    <row r="146" spans="1:17" ht="28.5" customHeight="1">
      <c r="A146" s="175" t="s">
        <v>247</v>
      </c>
      <c r="B146" s="103"/>
      <c r="C146" s="103"/>
      <c r="D146" s="103"/>
      <c r="E146" s="104"/>
      <c r="F146" s="103"/>
      <c r="G146" s="103"/>
      <c r="H146" s="103"/>
      <c r="I146" s="105"/>
      <c r="J146" s="103"/>
      <c r="K146" s="167">
        <f>'ROHTAK ROAD'!K47</f>
        <v>0.4127</v>
      </c>
      <c r="L146" s="19"/>
      <c r="M146" s="19"/>
      <c r="N146" s="19"/>
      <c r="O146" s="19"/>
      <c r="P146" s="167">
        <f>'ROHTAK ROAD'!P47</f>
        <v>-0.055575000000000006</v>
      </c>
      <c r="Q146" s="59"/>
    </row>
    <row r="147" spans="1:17" ht="27.75" customHeight="1" thickBot="1">
      <c r="A147" s="177" t="s">
        <v>248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581">
        <f>SUM(K144:K146)</f>
        <v>0.6823227733333335</v>
      </c>
      <c r="L147" s="60"/>
      <c r="M147" s="60"/>
      <c r="N147" s="60"/>
      <c r="O147" s="60"/>
      <c r="P147" s="581">
        <f>SUM(P144:P146)</f>
        <v>1.1087858266666664</v>
      </c>
      <c r="Q147" s="185"/>
    </row>
    <row r="151" ht="13.5" thickBot="1">
      <c r="A151" s="282"/>
    </row>
    <row r="152" spans="1:17" ht="12.75">
      <c r="A152" s="267"/>
      <c r="B152" s="268"/>
      <c r="C152" s="268"/>
      <c r="D152" s="268"/>
      <c r="E152" s="268"/>
      <c r="F152" s="268"/>
      <c r="G152" s="268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5" t="s">
        <v>331</v>
      </c>
      <c r="B153" s="259"/>
      <c r="C153" s="259"/>
      <c r="D153" s="259"/>
      <c r="E153" s="259"/>
      <c r="F153" s="259"/>
      <c r="G153" s="2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69"/>
      <c r="B154" s="259"/>
      <c r="C154" s="259"/>
      <c r="D154" s="259"/>
      <c r="E154" s="259"/>
      <c r="F154" s="259"/>
      <c r="G154" s="259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5.75">
      <c r="A155" s="270"/>
      <c r="B155" s="271"/>
      <c r="C155" s="271"/>
      <c r="D155" s="271"/>
      <c r="E155" s="271"/>
      <c r="F155" s="271"/>
      <c r="G155" s="271"/>
      <c r="H155" s="19"/>
      <c r="I155" s="19"/>
      <c r="J155" s="19"/>
      <c r="K155" s="311" t="s">
        <v>343</v>
      </c>
      <c r="L155" s="19"/>
      <c r="M155" s="19"/>
      <c r="N155" s="19"/>
      <c r="O155" s="19"/>
      <c r="P155" s="311" t="s">
        <v>344</v>
      </c>
      <c r="Q155" s="59"/>
    </row>
    <row r="156" spans="1:17" ht="12.75">
      <c r="A156" s="272"/>
      <c r="B156" s="158"/>
      <c r="C156" s="158"/>
      <c r="D156" s="158"/>
      <c r="E156" s="158"/>
      <c r="F156" s="158"/>
      <c r="G156" s="158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2"/>
      <c r="B157" s="158"/>
      <c r="C157" s="158"/>
      <c r="D157" s="158"/>
      <c r="E157" s="158"/>
      <c r="F157" s="158"/>
      <c r="G157" s="158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24.75" customHeight="1">
      <c r="A158" s="276" t="s">
        <v>334</v>
      </c>
      <c r="B158" s="260"/>
      <c r="C158" s="260"/>
      <c r="D158" s="261"/>
      <c r="E158" s="261"/>
      <c r="F158" s="262"/>
      <c r="G158" s="261"/>
      <c r="H158" s="19"/>
      <c r="I158" s="19"/>
      <c r="J158" s="19"/>
      <c r="K158" s="280">
        <f>K147</f>
        <v>0.6823227733333335</v>
      </c>
      <c r="L158" s="261" t="s">
        <v>332</v>
      </c>
      <c r="M158" s="19"/>
      <c r="N158" s="19"/>
      <c r="O158" s="19"/>
      <c r="P158" s="280">
        <f>P147</f>
        <v>1.1087858266666664</v>
      </c>
      <c r="Q158" s="283" t="s">
        <v>332</v>
      </c>
    </row>
    <row r="159" spans="1:17" ht="15">
      <c r="A159" s="277"/>
      <c r="B159" s="263"/>
      <c r="C159" s="263"/>
      <c r="D159" s="259"/>
      <c r="E159" s="259"/>
      <c r="F159" s="264"/>
      <c r="G159" s="259"/>
      <c r="H159" s="19"/>
      <c r="I159" s="19"/>
      <c r="J159" s="19"/>
      <c r="K159" s="281"/>
      <c r="L159" s="259"/>
      <c r="M159" s="19"/>
      <c r="N159" s="19"/>
      <c r="O159" s="19"/>
      <c r="P159" s="281"/>
      <c r="Q159" s="284"/>
    </row>
    <row r="160" spans="1:17" ht="22.5" customHeight="1">
      <c r="A160" s="278" t="s">
        <v>333</v>
      </c>
      <c r="B160" s="265"/>
      <c r="C160" s="51"/>
      <c r="D160" s="259"/>
      <c r="E160" s="259"/>
      <c r="F160" s="266"/>
      <c r="G160" s="261"/>
      <c r="H160" s="19"/>
      <c r="I160" s="19"/>
      <c r="J160" s="19"/>
      <c r="K160" s="280">
        <f>'STEPPED UP GENCO'!K42</f>
        <v>0.3009084524999999</v>
      </c>
      <c r="L160" s="261" t="s">
        <v>332</v>
      </c>
      <c r="M160" s="19"/>
      <c r="N160" s="19"/>
      <c r="O160" s="19"/>
      <c r="P160" s="280">
        <f>'STEPPED UP GENCO'!P42</f>
        <v>-1.1981135981999997</v>
      </c>
      <c r="Q160" s="283" t="s">
        <v>332</v>
      </c>
    </row>
    <row r="161" spans="1:17" ht="12.75">
      <c r="A161" s="27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3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1" thickBot="1">
      <c r="A164" s="274"/>
      <c r="B164" s="60"/>
      <c r="C164" s="60"/>
      <c r="D164" s="60"/>
      <c r="E164" s="60"/>
      <c r="F164" s="60"/>
      <c r="G164" s="60"/>
      <c r="H164" s="703"/>
      <c r="I164" s="703"/>
      <c r="J164" s="704" t="s">
        <v>335</v>
      </c>
      <c r="K164" s="705">
        <f>SUM(K158:K163)</f>
        <v>0.9832312258333333</v>
      </c>
      <c r="L164" s="703" t="s">
        <v>332</v>
      </c>
      <c r="M164" s="706"/>
      <c r="N164" s="60"/>
      <c r="O164" s="60"/>
      <c r="P164" s="705">
        <f>SUM(P158:P163)</f>
        <v>-0.08932777153333338</v>
      </c>
      <c r="Q164" s="707" t="s">
        <v>332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9" max="16" man="1"/>
    <brk id="114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70" zoomScaleNormal="85" zoomScaleSheetLayoutView="70" zoomScalePageLayoutView="0" workbookViewId="0" topLeftCell="A34">
      <selection activeCell="A83" sqref="A83:IV8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240</v>
      </c>
    </row>
    <row r="2" spans="1:18" ht="15">
      <c r="A2" s="2" t="s">
        <v>241</v>
      </c>
      <c r="K2" s="56"/>
      <c r="Q2" s="305" t="str">
        <f>NDPL!$Q$1</f>
        <v>September-2015</v>
      </c>
      <c r="R2" s="305"/>
    </row>
    <row r="3" ht="18" customHeight="1">
      <c r="A3" s="3" t="s">
        <v>87</v>
      </c>
    </row>
    <row r="4" spans="1:16" ht="16.5" customHeight="1" thickBot="1">
      <c r="A4" s="107" t="s">
        <v>249</v>
      </c>
      <c r="G4" s="19"/>
      <c r="H4" s="19"/>
      <c r="I4" s="56" t="s">
        <v>7</v>
      </c>
      <c r="J4" s="19"/>
      <c r="K4" s="19"/>
      <c r="L4" s="19"/>
      <c r="M4" s="19"/>
      <c r="N4" s="56" t="s">
        <v>402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39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6"/>
      <c r="B7" s="457" t="s">
        <v>144</v>
      </c>
      <c r="C7" s="44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690" customFormat="1" ht="15.75" customHeight="1">
      <c r="A8" s="458">
        <v>1</v>
      </c>
      <c r="B8" s="459" t="s">
        <v>88</v>
      </c>
      <c r="C8" s="464">
        <v>4865110</v>
      </c>
      <c r="D8" s="46" t="s">
        <v>12</v>
      </c>
      <c r="E8" s="47" t="s">
        <v>350</v>
      </c>
      <c r="F8" s="473">
        <v>100</v>
      </c>
      <c r="G8" s="426">
        <v>1003442</v>
      </c>
      <c r="H8" s="427">
        <v>999102</v>
      </c>
      <c r="I8" s="343">
        <f>G8-H8</f>
        <v>4340</v>
      </c>
      <c r="J8" s="343">
        <f>$F8*I8</f>
        <v>434000</v>
      </c>
      <c r="K8" s="343">
        <f>J8/1000000</f>
        <v>0.434</v>
      </c>
      <c r="L8" s="426">
        <v>1000078</v>
      </c>
      <c r="M8" s="427">
        <v>999971</v>
      </c>
      <c r="N8" s="343">
        <f>L8-M8</f>
        <v>107</v>
      </c>
      <c r="O8" s="343">
        <f>$F8*N8</f>
        <v>10700</v>
      </c>
      <c r="P8" s="343">
        <f>O8/1000000</f>
        <v>0.0107</v>
      </c>
      <c r="Q8" s="699"/>
    </row>
    <row r="9" spans="1:17" s="690" customFormat="1" ht="15.75" customHeight="1">
      <c r="A9" s="458">
        <v>2</v>
      </c>
      <c r="B9" s="459" t="s">
        <v>89</v>
      </c>
      <c r="C9" s="464">
        <v>4865164</v>
      </c>
      <c r="D9" s="46" t="s">
        <v>12</v>
      </c>
      <c r="E9" s="47" t="s">
        <v>350</v>
      </c>
      <c r="F9" s="473">
        <v>50</v>
      </c>
      <c r="G9" s="426">
        <v>23786</v>
      </c>
      <c r="H9" s="427">
        <v>7645</v>
      </c>
      <c r="I9" s="343">
        <f aca="true" t="shared" si="0" ref="I9:I15">G9-H9</f>
        <v>16141</v>
      </c>
      <c r="J9" s="343">
        <f aca="true" t="shared" si="1" ref="J9:J54">$F9*I9</f>
        <v>807050</v>
      </c>
      <c r="K9" s="343">
        <f aca="true" t="shared" si="2" ref="K9:K54">J9/1000000</f>
        <v>0.80705</v>
      </c>
      <c r="L9" s="426">
        <v>23106</v>
      </c>
      <c r="M9" s="427">
        <v>22802</v>
      </c>
      <c r="N9" s="343">
        <f aca="true" t="shared" si="3" ref="N9:N15">L9-M9</f>
        <v>304</v>
      </c>
      <c r="O9" s="343">
        <f aca="true" t="shared" si="4" ref="O9:O54">$F9*N9</f>
        <v>15200</v>
      </c>
      <c r="P9" s="343">
        <f aca="true" t="shared" si="5" ref="P9:P54">O9/1000000</f>
        <v>0.0152</v>
      </c>
      <c r="Q9" s="699" t="s">
        <v>445</v>
      </c>
    </row>
    <row r="10" spans="1:17" ht="15.75" customHeight="1">
      <c r="A10" s="458">
        <v>3</v>
      </c>
      <c r="B10" s="459" t="s">
        <v>90</v>
      </c>
      <c r="C10" s="464">
        <v>4865099</v>
      </c>
      <c r="D10" s="46" t="s">
        <v>12</v>
      </c>
      <c r="E10" s="47" t="s">
        <v>350</v>
      </c>
      <c r="F10" s="473">
        <v>100</v>
      </c>
      <c r="G10" s="423">
        <v>7788</v>
      </c>
      <c r="H10" s="424">
        <v>11394</v>
      </c>
      <c r="I10" s="492">
        <f t="shared" si="0"/>
        <v>-3606</v>
      </c>
      <c r="J10" s="492">
        <f t="shared" si="1"/>
        <v>-360600</v>
      </c>
      <c r="K10" s="492">
        <f t="shared" si="2"/>
        <v>-0.3606</v>
      </c>
      <c r="L10" s="423">
        <v>32501</v>
      </c>
      <c r="M10" s="424">
        <v>32446</v>
      </c>
      <c r="N10" s="492">
        <f t="shared" si="3"/>
        <v>55</v>
      </c>
      <c r="O10" s="492">
        <f t="shared" si="4"/>
        <v>5500</v>
      </c>
      <c r="P10" s="492">
        <f t="shared" si="5"/>
        <v>0.0055</v>
      </c>
      <c r="Q10" s="179"/>
    </row>
    <row r="11" spans="1:17" ht="15.75" customHeight="1">
      <c r="A11" s="458">
        <v>4</v>
      </c>
      <c r="B11" s="459" t="s">
        <v>91</v>
      </c>
      <c r="C11" s="464">
        <v>4865184</v>
      </c>
      <c r="D11" s="46" t="s">
        <v>12</v>
      </c>
      <c r="E11" s="47" t="s">
        <v>350</v>
      </c>
      <c r="F11" s="473">
        <v>300</v>
      </c>
      <c r="G11" s="423">
        <v>504</v>
      </c>
      <c r="H11" s="424">
        <v>1201</v>
      </c>
      <c r="I11" s="492">
        <f>G11-H11</f>
        <v>-697</v>
      </c>
      <c r="J11" s="492">
        <f>$F11*I11</f>
        <v>-209100</v>
      </c>
      <c r="K11" s="492">
        <f>J11/1000000</f>
        <v>-0.2091</v>
      </c>
      <c r="L11" s="423">
        <v>5364</v>
      </c>
      <c r="M11" s="424">
        <v>5366</v>
      </c>
      <c r="N11" s="492">
        <f>L11-M11</f>
        <v>-2</v>
      </c>
      <c r="O11" s="492">
        <f>$F11*N11</f>
        <v>-600</v>
      </c>
      <c r="P11" s="492">
        <f>O11/1000000</f>
        <v>-0.0006</v>
      </c>
      <c r="Q11" s="179"/>
    </row>
    <row r="12" spans="1:17" ht="15.75" customHeight="1">
      <c r="A12" s="458"/>
      <c r="B12" s="459"/>
      <c r="C12" s="464"/>
      <c r="D12" s="46"/>
      <c r="E12" s="47"/>
      <c r="F12" s="473"/>
      <c r="G12" s="423"/>
      <c r="H12" s="424"/>
      <c r="I12" s="492"/>
      <c r="J12" s="492"/>
      <c r="K12" s="492"/>
      <c r="L12" s="423"/>
      <c r="M12" s="424"/>
      <c r="N12" s="492"/>
      <c r="O12" s="492"/>
      <c r="P12" s="492"/>
      <c r="Q12" s="179" t="s">
        <v>439</v>
      </c>
    </row>
    <row r="13" spans="1:17" s="690" customFormat="1" ht="15">
      <c r="A13" s="458">
        <v>5</v>
      </c>
      <c r="B13" s="459" t="s">
        <v>92</v>
      </c>
      <c r="C13" s="464">
        <v>4865103</v>
      </c>
      <c r="D13" s="46" t="s">
        <v>12</v>
      </c>
      <c r="E13" s="47" t="s">
        <v>350</v>
      </c>
      <c r="F13" s="473">
        <v>500</v>
      </c>
      <c r="G13" s="426">
        <v>1557</v>
      </c>
      <c r="H13" s="427">
        <v>1641</v>
      </c>
      <c r="I13" s="343">
        <f>G13-H13</f>
        <v>-84</v>
      </c>
      <c r="J13" s="343">
        <f t="shared" si="1"/>
        <v>-42000</v>
      </c>
      <c r="K13" s="343">
        <f t="shared" si="2"/>
        <v>-0.042</v>
      </c>
      <c r="L13" s="426">
        <v>2699</v>
      </c>
      <c r="M13" s="427">
        <v>2665</v>
      </c>
      <c r="N13" s="343">
        <f>L13-M13</f>
        <v>34</v>
      </c>
      <c r="O13" s="343">
        <f t="shared" si="4"/>
        <v>17000</v>
      </c>
      <c r="P13" s="343">
        <f t="shared" si="5"/>
        <v>0.017</v>
      </c>
      <c r="Q13" s="732"/>
    </row>
    <row r="14" spans="1:17" ht="15.75" customHeight="1">
      <c r="A14" s="458">
        <v>6</v>
      </c>
      <c r="B14" s="459" t="s">
        <v>93</v>
      </c>
      <c r="C14" s="464">
        <v>4865101</v>
      </c>
      <c r="D14" s="46" t="s">
        <v>12</v>
      </c>
      <c r="E14" s="47" t="s">
        <v>350</v>
      </c>
      <c r="F14" s="473">
        <v>100</v>
      </c>
      <c r="G14" s="423">
        <v>23873</v>
      </c>
      <c r="H14" s="424">
        <v>26435</v>
      </c>
      <c r="I14" s="492">
        <f t="shared" si="0"/>
        <v>-2562</v>
      </c>
      <c r="J14" s="492">
        <f t="shared" si="1"/>
        <v>-256200</v>
      </c>
      <c r="K14" s="492">
        <f t="shared" si="2"/>
        <v>-0.2562</v>
      </c>
      <c r="L14" s="423">
        <v>172613</v>
      </c>
      <c r="M14" s="424">
        <v>172615</v>
      </c>
      <c r="N14" s="492">
        <f t="shared" si="3"/>
        <v>-2</v>
      </c>
      <c r="O14" s="492">
        <f t="shared" si="4"/>
        <v>-200</v>
      </c>
      <c r="P14" s="492">
        <f t="shared" si="5"/>
        <v>-0.0002</v>
      </c>
      <c r="Q14" s="179"/>
    </row>
    <row r="15" spans="1:17" s="690" customFormat="1" ht="15.75" customHeight="1">
      <c r="A15" s="458">
        <v>7</v>
      </c>
      <c r="B15" s="459" t="s">
        <v>94</v>
      </c>
      <c r="C15" s="464">
        <v>4865108</v>
      </c>
      <c r="D15" s="46" t="s">
        <v>12</v>
      </c>
      <c r="E15" s="47" t="s">
        <v>350</v>
      </c>
      <c r="F15" s="473">
        <v>100</v>
      </c>
      <c r="G15" s="426">
        <v>37100</v>
      </c>
      <c r="H15" s="427">
        <v>36467</v>
      </c>
      <c r="I15" s="343">
        <f t="shared" si="0"/>
        <v>633</v>
      </c>
      <c r="J15" s="343">
        <f t="shared" si="1"/>
        <v>63300</v>
      </c>
      <c r="K15" s="343">
        <f t="shared" si="2"/>
        <v>0.0633</v>
      </c>
      <c r="L15" s="426">
        <v>122482</v>
      </c>
      <c r="M15" s="427">
        <v>122418</v>
      </c>
      <c r="N15" s="343">
        <f t="shared" si="3"/>
        <v>64</v>
      </c>
      <c r="O15" s="343">
        <f t="shared" si="4"/>
        <v>6400</v>
      </c>
      <c r="P15" s="343">
        <f t="shared" si="5"/>
        <v>0.0064</v>
      </c>
      <c r="Q15" s="699" t="s">
        <v>445</v>
      </c>
    </row>
    <row r="16" spans="1:17" ht="15.75" customHeight="1">
      <c r="A16" s="458"/>
      <c r="B16" s="461" t="s">
        <v>11</v>
      </c>
      <c r="C16" s="464"/>
      <c r="D16" s="46"/>
      <c r="E16" s="46"/>
      <c r="F16" s="473"/>
      <c r="G16" s="423"/>
      <c r="H16" s="424"/>
      <c r="I16" s="492"/>
      <c r="J16" s="492"/>
      <c r="K16" s="492"/>
      <c r="L16" s="493"/>
      <c r="M16" s="492"/>
      <c r="N16" s="492"/>
      <c r="O16" s="492"/>
      <c r="P16" s="492"/>
      <c r="Q16" s="179"/>
    </row>
    <row r="17" spans="1:17" ht="15.75" customHeight="1">
      <c r="A17" s="458">
        <v>8</v>
      </c>
      <c r="B17" s="459" t="s">
        <v>373</v>
      </c>
      <c r="C17" s="464">
        <v>4864884</v>
      </c>
      <c r="D17" s="46" t="s">
        <v>12</v>
      </c>
      <c r="E17" s="47" t="s">
        <v>350</v>
      </c>
      <c r="F17" s="473">
        <v>1000</v>
      </c>
      <c r="G17" s="423">
        <v>990797</v>
      </c>
      <c r="H17" s="424">
        <v>990789</v>
      </c>
      <c r="I17" s="492">
        <f aca="true" t="shared" si="6" ref="I17:I28">G17-H17</f>
        <v>8</v>
      </c>
      <c r="J17" s="492">
        <f t="shared" si="1"/>
        <v>8000</v>
      </c>
      <c r="K17" s="492">
        <f t="shared" si="2"/>
        <v>0.008</v>
      </c>
      <c r="L17" s="423">
        <v>1617</v>
      </c>
      <c r="M17" s="424">
        <v>1668</v>
      </c>
      <c r="N17" s="492">
        <f aca="true" t="shared" si="7" ref="N17:N28">L17-M17</f>
        <v>-51</v>
      </c>
      <c r="O17" s="492">
        <f t="shared" si="4"/>
        <v>-51000</v>
      </c>
      <c r="P17" s="492">
        <f t="shared" si="5"/>
        <v>-0.051</v>
      </c>
      <c r="Q17" s="547"/>
    </row>
    <row r="18" spans="1:17" ht="15.75" customHeight="1">
      <c r="A18" s="458">
        <v>9</v>
      </c>
      <c r="B18" s="459" t="s">
        <v>95</v>
      </c>
      <c r="C18" s="464">
        <v>4864831</v>
      </c>
      <c r="D18" s="46" t="s">
        <v>12</v>
      </c>
      <c r="E18" s="47" t="s">
        <v>350</v>
      </c>
      <c r="F18" s="473">
        <v>1000</v>
      </c>
      <c r="G18" s="423">
        <v>998233</v>
      </c>
      <c r="H18" s="424">
        <v>998234</v>
      </c>
      <c r="I18" s="492">
        <f t="shared" si="6"/>
        <v>-1</v>
      </c>
      <c r="J18" s="492">
        <f t="shared" si="1"/>
        <v>-1000</v>
      </c>
      <c r="K18" s="492">
        <f t="shared" si="2"/>
        <v>-0.001</v>
      </c>
      <c r="L18" s="423">
        <v>2871</v>
      </c>
      <c r="M18" s="424">
        <v>2636</v>
      </c>
      <c r="N18" s="492">
        <f t="shared" si="7"/>
        <v>235</v>
      </c>
      <c r="O18" s="492">
        <f t="shared" si="4"/>
        <v>235000</v>
      </c>
      <c r="P18" s="492">
        <f t="shared" si="5"/>
        <v>0.235</v>
      </c>
      <c r="Q18" s="179"/>
    </row>
    <row r="19" spans="1:17" ht="15.75" customHeight="1">
      <c r="A19" s="458">
        <v>10</v>
      </c>
      <c r="B19" s="459" t="s">
        <v>126</v>
      </c>
      <c r="C19" s="464">
        <v>4864832</v>
      </c>
      <c r="D19" s="46" t="s">
        <v>12</v>
      </c>
      <c r="E19" s="47" t="s">
        <v>350</v>
      </c>
      <c r="F19" s="473">
        <v>1000</v>
      </c>
      <c r="G19" s="423">
        <v>599</v>
      </c>
      <c r="H19" s="424">
        <v>517</v>
      </c>
      <c r="I19" s="492">
        <f t="shared" si="6"/>
        <v>82</v>
      </c>
      <c r="J19" s="492">
        <f t="shared" si="1"/>
        <v>82000</v>
      </c>
      <c r="K19" s="492">
        <f t="shared" si="2"/>
        <v>0.082</v>
      </c>
      <c r="L19" s="423">
        <v>1310</v>
      </c>
      <c r="M19" s="424">
        <v>1330</v>
      </c>
      <c r="N19" s="492">
        <f t="shared" si="7"/>
        <v>-20</v>
      </c>
      <c r="O19" s="492">
        <f t="shared" si="4"/>
        <v>-20000</v>
      </c>
      <c r="P19" s="492">
        <f t="shared" si="5"/>
        <v>-0.02</v>
      </c>
      <c r="Q19" s="179"/>
    </row>
    <row r="20" spans="1:17" ht="15.75" customHeight="1">
      <c r="A20" s="458">
        <v>11</v>
      </c>
      <c r="B20" s="459" t="s">
        <v>96</v>
      </c>
      <c r="C20" s="464">
        <v>4864833</v>
      </c>
      <c r="D20" s="46" t="s">
        <v>12</v>
      </c>
      <c r="E20" s="47" t="s">
        <v>350</v>
      </c>
      <c r="F20" s="473">
        <v>1000</v>
      </c>
      <c r="G20" s="423">
        <v>997657</v>
      </c>
      <c r="H20" s="424">
        <v>997655</v>
      </c>
      <c r="I20" s="492">
        <f t="shared" si="6"/>
        <v>2</v>
      </c>
      <c r="J20" s="492">
        <f t="shared" si="1"/>
        <v>2000</v>
      </c>
      <c r="K20" s="492">
        <f t="shared" si="2"/>
        <v>0.002</v>
      </c>
      <c r="L20" s="423">
        <v>2077</v>
      </c>
      <c r="M20" s="424">
        <v>2186</v>
      </c>
      <c r="N20" s="492">
        <f t="shared" si="7"/>
        <v>-109</v>
      </c>
      <c r="O20" s="492">
        <f t="shared" si="4"/>
        <v>-109000</v>
      </c>
      <c r="P20" s="492">
        <f t="shared" si="5"/>
        <v>-0.109</v>
      </c>
      <c r="Q20" s="179"/>
    </row>
    <row r="21" spans="1:17" ht="15.75" customHeight="1">
      <c r="A21" s="458">
        <v>12</v>
      </c>
      <c r="B21" s="459" t="s">
        <v>97</v>
      </c>
      <c r="C21" s="464">
        <v>4864834</v>
      </c>
      <c r="D21" s="46" t="s">
        <v>12</v>
      </c>
      <c r="E21" s="47" t="s">
        <v>350</v>
      </c>
      <c r="F21" s="473">
        <v>1000</v>
      </c>
      <c r="G21" s="423">
        <v>996990</v>
      </c>
      <c r="H21" s="424">
        <v>997169</v>
      </c>
      <c r="I21" s="492">
        <f t="shared" si="6"/>
        <v>-179</v>
      </c>
      <c r="J21" s="492">
        <f t="shared" si="1"/>
        <v>-179000</v>
      </c>
      <c r="K21" s="492">
        <f t="shared" si="2"/>
        <v>-0.179</v>
      </c>
      <c r="L21" s="423">
        <v>4872</v>
      </c>
      <c r="M21" s="424">
        <v>4832</v>
      </c>
      <c r="N21" s="492">
        <f t="shared" si="7"/>
        <v>40</v>
      </c>
      <c r="O21" s="492">
        <f t="shared" si="4"/>
        <v>40000</v>
      </c>
      <c r="P21" s="492">
        <f t="shared" si="5"/>
        <v>0.04</v>
      </c>
      <c r="Q21" s="179"/>
    </row>
    <row r="22" spans="1:17" s="690" customFormat="1" ht="15.75" customHeight="1">
      <c r="A22" s="458">
        <v>13</v>
      </c>
      <c r="B22" s="407" t="s">
        <v>98</v>
      </c>
      <c r="C22" s="464">
        <v>4864889</v>
      </c>
      <c r="D22" s="50" t="s">
        <v>12</v>
      </c>
      <c r="E22" s="47" t="s">
        <v>350</v>
      </c>
      <c r="F22" s="473">
        <v>1000</v>
      </c>
      <c r="G22" s="426">
        <v>13</v>
      </c>
      <c r="H22" s="427">
        <v>41</v>
      </c>
      <c r="I22" s="343">
        <f t="shared" si="6"/>
        <v>-28</v>
      </c>
      <c r="J22" s="343">
        <f>$F22*I22</f>
        <v>-28000</v>
      </c>
      <c r="K22" s="343">
        <f>J22/1000000</f>
        <v>-0.028</v>
      </c>
      <c r="L22" s="426">
        <v>999550</v>
      </c>
      <c r="M22" s="427">
        <v>999647</v>
      </c>
      <c r="N22" s="343">
        <f t="shared" si="7"/>
        <v>-97</v>
      </c>
      <c r="O22" s="343">
        <f>$F22*N22</f>
        <v>-97000</v>
      </c>
      <c r="P22" s="343">
        <f>O22/1000000</f>
        <v>-0.097</v>
      </c>
      <c r="Q22" s="699"/>
    </row>
    <row r="23" spans="1:17" ht="15.75" customHeight="1">
      <c r="A23" s="458">
        <v>14</v>
      </c>
      <c r="B23" s="459" t="s">
        <v>99</v>
      </c>
      <c r="C23" s="464">
        <v>4864836</v>
      </c>
      <c r="D23" s="46" t="s">
        <v>12</v>
      </c>
      <c r="E23" s="47" t="s">
        <v>350</v>
      </c>
      <c r="F23" s="473">
        <v>1000</v>
      </c>
      <c r="G23" s="423">
        <v>999327</v>
      </c>
      <c r="H23" s="424">
        <v>999343</v>
      </c>
      <c r="I23" s="492">
        <f t="shared" si="6"/>
        <v>-16</v>
      </c>
      <c r="J23" s="492">
        <f t="shared" si="1"/>
        <v>-16000</v>
      </c>
      <c r="K23" s="492">
        <f t="shared" si="2"/>
        <v>-0.016</v>
      </c>
      <c r="L23" s="423">
        <v>17342</v>
      </c>
      <c r="M23" s="424">
        <v>17380</v>
      </c>
      <c r="N23" s="492">
        <f t="shared" si="7"/>
        <v>-38</v>
      </c>
      <c r="O23" s="492">
        <f t="shared" si="4"/>
        <v>-38000</v>
      </c>
      <c r="P23" s="492">
        <f t="shared" si="5"/>
        <v>-0.038</v>
      </c>
      <c r="Q23" s="179"/>
    </row>
    <row r="24" spans="1:17" ht="15.75" customHeight="1">
      <c r="A24" s="458">
        <v>15</v>
      </c>
      <c r="B24" s="459" t="s">
        <v>100</v>
      </c>
      <c r="C24" s="464">
        <v>4864837</v>
      </c>
      <c r="D24" s="46" t="s">
        <v>12</v>
      </c>
      <c r="E24" s="47" t="s">
        <v>350</v>
      </c>
      <c r="F24" s="473">
        <v>1000</v>
      </c>
      <c r="G24" s="423">
        <v>1124</v>
      </c>
      <c r="H24" s="424">
        <v>1137</v>
      </c>
      <c r="I24" s="492">
        <f t="shared" si="6"/>
        <v>-13</v>
      </c>
      <c r="J24" s="492">
        <f t="shared" si="1"/>
        <v>-13000</v>
      </c>
      <c r="K24" s="492">
        <f t="shared" si="2"/>
        <v>-0.013</v>
      </c>
      <c r="L24" s="423">
        <v>38726</v>
      </c>
      <c r="M24" s="424">
        <v>38702</v>
      </c>
      <c r="N24" s="492">
        <f t="shared" si="7"/>
        <v>24</v>
      </c>
      <c r="O24" s="492">
        <f t="shared" si="4"/>
        <v>24000</v>
      </c>
      <c r="P24" s="343">
        <f t="shared" si="5"/>
        <v>0.024</v>
      </c>
      <c r="Q24" s="179"/>
    </row>
    <row r="25" spans="1:17" ht="15.75" customHeight="1">
      <c r="A25" s="458">
        <v>16</v>
      </c>
      <c r="B25" s="459" t="s">
        <v>101</v>
      </c>
      <c r="C25" s="464">
        <v>4864838</v>
      </c>
      <c r="D25" s="46" t="s">
        <v>12</v>
      </c>
      <c r="E25" s="47" t="s">
        <v>350</v>
      </c>
      <c r="F25" s="473">
        <v>1000</v>
      </c>
      <c r="G25" s="423">
        <v>999938</v>
      </c>
      <c r="H25" s="424">
        <v>999930</v>
      </c>
      <c r="I25" s="492">
        <f t="shared" si="6"/>
        <v>8</v>
      </c>
      <c r="J25" s="492">
        <f t="shared" si="1"/>
        <v>8000</v>
      </c>
      <c r="K25" s="492">
        <f t="shared" si="2"/>
        <v>0.008</v>
      </c>
      <c r="L25" s="423">
        <v>27966</v>
      </c>
      <c r="M25" s="424">
        <v>27477</v>
      </c>
      <c r="N25" s="492">
        <f t="shared" si="7"/>
        <v>489</v>
      </c>
      <c r="O25" s="492">
        <f t="shared" si="4"/>
        <v>489000</v>
      </c>
      <c r="P25" s="492">
        <f t="shared" si="5"/>
        <v>0.489</v>
      </c>
      <c r="Q25" s="179"/>
    </row>
    <row r="26" spans="1:17" ht="15.75" customHeight="1">
      <c r="A26" s="458">
        <v>17</v>
      </c>
      <c r="B26" s="459" t="s">
        <v>124</v>
      </c>
      <c r="C26" s="464">
        <v>4864839</v>
      </c>
      <c r="D26" s="46" t="s">
        <v>12</v>
      </c>
      <c r="E26" s="47" t="s">
        <v>350</v>
      </c>
      <c r="F26" s="473">
        <v>1000</v>
      </c>
      <c r="G26" s="423">
        <v>1591</v>
      </c>
      <c r="H26" s="424">
        <v>1594</v>
      </c>
      <c r="I26" s="492">
        <f t="shared" si="6"/>
        <v>-3</v>
      </c>
      <c r="J26" s="492">
        <f t="shared" si="1"/>
        <v>-3000</v>
      </c>
      <c r="K26" s="492">
        <f t="shared" si="2"/>
        <v>-0.003</v>
      </c>
      <c r="L26" s="423">
        <v>9501</v>
      </c>
      <c r="M26" s="424">
        <v>9512</v>
      </c>
      <c r="N26" s="492">
        <f t="shared" si="7"/>
        <v>-11</v>
      </c>
      <c r="O26" s="492">
        <f t="shared" si="4"/>
        <v>-11000</v>
      </c>
      <c r="P26" s="492">
        <f t="shared" si="5"/>
        <v>-0.011</v>
      </c>
      <c r="Q26" s="179"/>
    </row>
    <row r="27" spans="1:17" ht="15.75" customHeight="1">
      <c r="A27" s="458">
        <v>18</v>
      </c>
      <c r="B27" s="459" t="s">
        <v>127</v>
      </c>
      <c r="C27" s="464">
        <v>4864788</v>
      </c>
      <c r="D27" s="46" t="s">
        <v>12</v>
      </c>
      <c r="E27" s="47" t="s">
        <v>350</v>
      </c>
      <c r="F27" s="473">
        <v>100</v>
      </c>
      <c r="G27" s="423">
        <v>11379</v>
      </c>
      <c r="H27" s="424">
        <v>11364</v>
      </c>
      <c r="I27" s="492">
        <f t="shared" si="6"/>
        <v>15</v>
      </c>
      <c r="J27" s="492">
        <f t="shared" si="1"/>
        <v>1500</v>
      </c>
      <c r="K27" s="492">
        <f t="shared" si="2"/>
        <v>0.0015</v>
      </c>
      <c r="L27" s="423">
        <v>336</v>
      </c>
      <c r="M27" s="424">
        <v>333</v>
      </c>
      <c r="N27" s="492">
        <f t="shared" si="7"/>
        <v>3</v>
      </c>
      <c r="O27" s="492">
        <f t="shared" si="4"/>
        <v>300</v>
      </c>
      <c r="P27" s="492">
        <f t="shared" si="5"/>
        <v>0.0003</v>
      </c>
      <c r="Q27" s="179"/>
    </row>
    <row r="28" spans="1:17" ht="15.75" customHeight="1">
      <c r="A28" s="458">
        <v>19</v>
      </c>
      <c r="B28" s="459" t="s">
        <v>125</v>
      </c>
      <c r="C28" s="464">
        <v>4864883</v>
      </c>
      <c r="D28" s="46" t="s">
        <v>12</v>
      </c>
      <c r="E28" s="47" t="s">
        <v>350</v>
      </c>
      <c r="F28" s="473">
        <v>1000</v>
      </c>
      <c r="G28" s="423">
        <v>996818</v>
      </c>
      <c r="H28" s="424">
        <v>996821</v>
      </c>
      <c r="I28" s="492">
        <f t="shared" si="6"/>
        <v>-3</v>
      </c>
      <c r="J28" s="492">
        <f t="shared" si="1"/>
        <v>-3000</v>
      </c>
      <c r="K28" s="492">
        <f t="shared" si="2"/>
        <v>-0.003</v>
      </c>
      <c r="L28" s="423">
        <v>15175</v>
      </c>
      <c r="M28" s="424">
        <v>14921</v>
      </c>
      <c r="N28" s="492">
        <f t="shared" si="7"/>
        <v>254</v>
      </c>
      <c r="O28" s="492">
        <f t="shared" si="4"/>
        <v>254000</v>
      </c>
      <c r="P28" s="492">
        <f t="shared" si="5"/>
        <v>0.254</v>
      </c>
      <c r="Q28" s="179"/>
    </row>
    <row r="29" spans="1:17" ht="15.75" customHeight="1">
      <c r="A29" s="458"/>
      <c r="B29" s="461" t="s">
        <v>102</v>
      </c>
      <c r="C29" s="464"/>
      <c r="D29" s="46"/>
      <c r="E29" s="46"/>
      <c r="F29" s="473"/>
      <c r="G29" s="423"/>
      <c r="H29" s="424"/>
      <c r="I29" s="21"/>
      <c r="J29" s="21"/>
      <c r="K29" s="237"/>
      <c r="L29" s="100"/>
      <c r="M29" s="21"/>
      <c r="N29" s="21"/>
      <c r="O29" s="21"/>
      <c r="P29" s="237"/>
      <c r="Q29" s="179"/>
    </row>
    <row r="30" spans="1:17" s="755" customFormat="1" ht="15.75" customHeight="1">
      <c r="A30" s="458">
        <v>20</v>
      </c>
      <c r="B30" s="459" t="s">
        <v>103</v>
      </c>
      <c r="C30" s="464">
        <v>4864954</v>
      </c>
      <c r="D30" s="46" t="s">
        <v>12</v>
      </c>
      <c r="E30" s="47" t="s">
        <v>350</v>
      </c>
      <c r="F30" s="473">
        <v>1375</v>
      </c>
      <c r="G30" s="426">
        <v>999999</v>
      </c>
      <c r="H30" s="427">
        <v>999999</v>
      </c>
      <c r="I30" s="343">
        <f>G30-H30</f>
        <v>0</v>
      </c>
      <c r="J30" s="343">
        <f>$F30*I30</f>
        <v>0</v>
      </c>
      <c r="K30" s="343">
        <f>J30/1000000</f>
        <v>0</v>
      </c>
      <c r="L30" s="426">
        <v>992080</v>
      </c>
      <c r="M30" s="427">
        <v>994468</v>
      </c>
      <c r="N30" s="343">
        <f>L30-M30</f>
        <v>-2388</v>
      </c>
      <c r="O30" s="343">
        <f>$F30*N30</f>
        <v>-3283500</v>
      </c>
      <c r="P30" s="343">
        <f>O30/1000000</f>
        <v>-3.2835</v>
      </c>
      <c r="Q30" s="699"/>
    </row>
    <row r="31" spans="1:17" ht="15.75" customHeight="1">
      <c r="A31" s="458">
        <v>21</v>
      </c>
      <c r="B31" s="459" t="s">
        <v>104</v>
      </c>
      <c r="C31" s="464">
        <v>4865042</v>
      </c>
      <c r="D31" s="46" t="s">
        <v>12</v>
      </c>
      <c r="E31" s="47" t="s">
        <v>350</v>
      </c>
      <c r="F31" s="473">
        <v>1100</v>
      </c>
      <c r="G31" s="423">
        <v>999998</v>
      </c>
      <c r="H31" s="424">
        <v>999998</v>
      </c>
      <c r="I31" s="492">
        <f>G31-H31</f>
        <v>0</v>
      </c>
      <c r="J31" s="492">
        <f t="shared" si="1"/>
        <v>0</v>
      </c>
      <c r="K31" s="492">
        <f t="shared" si="2"/>
        <v>0</v>
      </c>
      <c r="L31" s="423">
        <v>711590</v>
      </c>
      <c r="M31" s="424">
        <v>715114</v>
      </c>
      <c r="N31" s="492">
        <f>L31-M31</f>
        <v>-3524</v>
      </c>
      <c r="O31" s="492">
        <f t="shared" si="4"/>
        <v>-3876400</v>
      </c>
      <c r="P31" s="492">
        <f t="shared" si="5"/>
        <v>-3.8764</v>
      </c>
      <c r="Q31" s="179"/>
    </row>
    <row r="32" spans="1:17" s="690" customFormat="1" ht="15.75" customHeight="1">
      <c r="A32" s="458">
        <v>22</v>
      </c>
      <c r="B32" s="459" t="s">
        <v>371</v>
      </c>
      <c r="C32" s="464">
        <v>4864943</v>
      </c>
      <c r="D32" s="46" t="s">
        <v>12</v>
      </c>
      <c r="E32" s="47" t="s">
        <v>350</v>
      </c>
      <c r="F32" s="473">
        <v>1000</v>
      </c>
      <c r="G32" s="426">
        <v>984048</v>
      </c>
      <c r="H32" s="427">
        <v>984281</v>
      </c>
      <c r="I32" s="343">
        <f>G32-H32</f>
        <v>-233</v>
      </c>
      <c r="J32" s="343">
        <f>$F32*I32</f>
        <v>-233000</v>
      </c>
      <c r="K32" s="343">
        <f>J32/1000000</f>
        <v>-0.233</v>
      </c>
      <c r="L32" s="426">
        <v>8332</v>
      </c>
      <c r="M32" s="427">
        <v>8432</v>
      </c>
      <c r="N32" s="343">
        <f>L32-M32</f>
        <v>-100</v>
      </c>
      <c r="O32" s="343">
        <f>$F32*N32</f>
        <v>-100000</v>
      </c>
      <c r="P32" s="343">
        <f>O32/1000000</f>
        <v>-0.1</v>
      </c>
      <c r="Q32" s="699"/>
    </row>
    <row r="33" spans="1:17" ht="15.75" customHeight="1">
      <c r="A33" s="458"/>
      <c r="B33" s="461" t="s">
        <v>34</v>
      </c>
      <c r="C33" s="464"/>
      <c r="D33" s="46"/>
      <c r="E33" s="46"/>
      <c r="F33" s="473"/>
      <c r="G33" s="423"/>
      <c r="H33" s="424"/>
      <c r="I33" s="492"/>
      <c r="J33" s="492"/>
      <c r="K33" s="237">
        <f>SUM(K17:K32)</f>
        <v>-0.3745</v>
      </c>
      <c r="L33" s="493"/>
      <c r="M33" s="492"/>
      <c r="N33" s="492"/>
      <c r="O33" s="492"/>
      <c r="P33" s="237">
        <f>SUM(P17:P32)</f>
        <v>-6.5436</v>
      </c>
      <c r="Q33" s="179"/>
    </row>
    <row r="34" spans="1:17" ht="15.75" customHeight="1">
      <c r="A34" s="458">
        <v>23</v>
      </c>
      <c r="B34" s="459" t="s">
        <v>105</v>
      </c>
      <c r="C34" s="464">
        <v>4864910</v>
      </c>
      <c r="D34" s="46" t="s">
        <v>12</v>
      </c>
      <c r="E34" s="47" t="s">
        <v>350</v>
      </c>
      <c r="F34" s="473">
        <v>-1000</v>
      </c>
      <c r="G34" s="423">
        <v>955529</v>
      </c>
      <c r="H34" s="424">
        <v>955588</v>
      </c>
      <c r="I34" s="492">
        <f>G34-H34</f>
        <v>-59</v>
      </c>
      <c r="J34" s="492">
        <f t="shared" si="1"/>
        <v>59000</v>
      </c>
      <c r="K34" s="492">
        <f t="shared" si="2"/>
        <v>0.059</v>
      </c>
      <c r="L34" s="423">
        <v>947105</v>
      </c>
      <c r="M34" s="424">
        <v>947242</v>
      </c>
      <c r="N34" s="492">
        <f>L34-M34</f>
        <v>-137</v>
      </c>
      <c r="O34" s="492">
        <f t="shared" si="4"/>
        <v>137000</v>
      </c>
      <c r="P34" s="492">
        <f t="shared" si="5"/>
        <v>0.137</v>
      </c>
      <c r="Q34" s="179"/>
    </row>
    <row r="35" spans="1:17" ht="15.75" customHeight="1">
      <c r="A35" s="458">
        <v>24</v>
      </c>
      <c r="B35" s="459" t="s">
        <v>106</v>
      </c>
      <c r="C35" s="464">
        <v>4864911</v>
      </c>
      <c r="D35" s="46" t="s">
        <v>12</v>
      </c>
      <c r="E35" s="47" t="s">
        <v>350</v>
      </c>
      <c r="F35" s="473">
        <v>-1000</v>
      </c>
      <c r="G35" s="423">
        <v>964022</v>
      </c>
      <c r="H35" s="424">
        <v>963988</v>
      </c>
      <c r="I35" s="492">
        <f>G35-H35</f>
        <v>34</v>
      </c>
      <c r="J35" s="492">
        <f t="shared" si="1"/>
        <v>-34000</v>
      </c>
      <c r="K35" s="492">
        <f t="shared" si="2"/>
        <v>-0.034</v>
      </c>
      <c r="L35" s="423">
        <v>955128</v>
      </c>
      <c r="M35" s="424">
        <v>955198</v>
      </c>
      <c r="N35" s="492">
        <f>L35-M35</f>
        <v>-70</v>
      </c>
      <c r="O35" s="492">
        <f t="shared" si="4"/>
        <v>70000</v>
      </c>
      <c r="P35" s="492">
        <f t="shared" si="5"/>
        <v>0.07</v>
      </c>
      <c r="Q35" s="179"/>
    </row>
    <row r="36" spans="1:17" ht="15.75" customHeight="1">
      <c r="A36" s="458">
        <v>25</v>
      </c>
      <c r="B36" s="511" t="s">
        <v>148</v>
      </c>
      <c r="C36" s="474">
        <v>4902528</v>
      </c>
      <c r="D36" s="13" t="s">
        <v>12</v>
      </c>
      <c r="E36" s="47" t="s">
        <v>350</v>
      </c>
      <c r="F36" s="474">
        <v>300</v>
      </c>
      <c r="G36" s="423">
        <v>22</v>
      </c>
      <c r="H36" s="424">
        <v>22</v>
      </c>
      <c r="I36" s="492">
        <f>G36-H36</f>
        <v>0</v>
      </c>
      <c r="J36" s="492">
        <f>$F36*I36</f>
        <v>0</v>
      </c>
      <c r="K36" s="492">
        <f>J36/1000000</f>
        <v>0</v>
      </c>
      <c r="L36" s="423">
        <v>418</v>
      </c>
      <c r="M36" s="424">
        <v>381</v>
      </c>
      <c r="N36" s="492">
        <f>L36-M36</f>
        <v>37</v>
      </c>
      <c r="O36" s="492">
        <f>$F36*N36</f>
        <v>11100</v>
      </c>
      <c r="P36" s="492">
        <f>O36/1000000</f>
        <v>0.0111</v>
      </c>
      <c r="Q36" s="529"/>
    </row>
    <row r="37" spans="1:17" ht="15.75" customHeight="1">
      <c r="A37" s="458"/>
      <c r="B37" s="461" t="s">
        <v>28</v>
      </c>
      <c r="C37" s="464"/>
      <c r="D37" s="46"/>
      <c r="E37" s="46"/>
      <c r="F37" s="473"/>
      <c r="G37" s="423"/>
      <c r="H37" s="424"/>
      <c r="I37" s="492"/>
      <c r="J37" s="492"/>
      <c r="K37" s="492"/>
      <c r="L37" s="493"/>
      <c r="M37" s="492"/>
      <c r="N37" s="492"/>
      <c r="O37" s="492"/>
      <c r="P37" s="492"/>
      <c r="Q37" s="179"/>
    </row>
    <row r="38" spans="1:17" ht="15">
      <c r="A38" s="458">
        <v>26</v>
      </c>
      <c r="B38" s="407" t="s">
        <v>48</v>
      </c>
      <c r="C38" s="464">
        <v>5128409</v>
      </c>
      <c r="D38" s="50" t="s">
        <v>12</v>
      </c>
      <c r="E38" s="47" t="s">
        <v>350</v>
      </c>
      <c r="F38" s="473">
        <v>1000</v>
      </c>
      <c r="G38" s="426">
        <v>540</v>
      </c>
      <c r="H38" s="427">
        <v>540</v>
      </c>
      <c r="I38" s="343">
        <f>G38-H38</f>
        <v>0</v>
      </c>
      <c r="J38" s="343">
        <f t="shared" si="1"/>
        <v>0</v>
      </c>
      <c r="K38" s="343">
        <f t="shared" si="2"/>
        <v>0</v>
      </c>
      <c r="L38" s="426">
        <v>5935</v>
      </c>
      <c r="M38" s="427">
        <v>6007</v>
      </c>
      <c r="N38" s="343">
        <f>L38-M38</f>
        <v>-72</v>
      </c>
      <c r="O38" s="343">
        <f t="shared" si="4"/>
        <v>-72000</v>
      </c>
      <c r="P38" s="343">
        <f t="shared" si="5"/>
        <v>-0.072</v>
      </c>
      <c r="Q38" s="550"/>
    </row>
    <row r="39" spans="1:17" ht="15.75" customHeight="1">
      <c r="A39" s="458"/>
      <c r="B39" s="461" t="s">
        <v>107</v>
      </c>
      <c r="C39" s="464"/>
      <c r="D39" s="46"/>
      <c r="E39" s="46"/>
      <c r="F39" s="473"/>
      <c r="G39" s="423"/>
      <c r="H39" s="424"/>
      <c r="I39" s="492"/>
      <c r="J39" s="492"/>
      <c r="K39" s="492"/>
      <c r="L39" s="493"/>
      <c r="M39" s="492"/>
      <c r="N39" s="492"/>
      <c r="O39" s="492"/>
      <c r="P39" s="492"/>
      <c r="Q39" s="179"/>
    </row>
    <row r="40" spans="1:17" s="690" customFormat="1" ht="15.75" customHeight="1">
      <c r="A40" s="458">
        <v>27</v>
      </c>
      <c r="B40" s="459" t="s">
        <v>108</v>
      </c>
      <c r="C40" s="464">
        <v>4864962</v>
      </c>
      <c r="D40" s="46" t="s">
        <v>12</v>
      </c>
      <c r="E40" s="47" t="s">
        <v>350</v>
      </c>
      <c r="F40" s="473">
        <v>-1000</v>
      </c>
      <c r="G40" s="426">
        <v>54442</v>
      </c>
      <c r="H40" s="427">
        <v>54239</v>
      </c>
      <c r="I40" s="343">
        <f>G40-H40</f>
        <v>203</v>
      </c>
      <c r="J40" s="343">
        <f t="shared" si="1"/>
        <v>-203000</v>
      </c>
      <c r="K40" s="343">
        <f t="shared" si="2"/>
        <v>-0.203</v>
      </c>
      <c r="L40" s="426">
        <v>974918</v>
      </c>
      <c r="M40" s="427">
        <v>974650</v>
      </c>
      <c r="N40" s="343">
        <f>L40-M40</f>
        <v>268</v>
      </c>
      <c r="O40" s="343">
        <f t="shared" si="4"/>
        <v>-268000</v>
      </c>
      <c r="P40" s="343">
        <f t="shared" si="5"/>
        <v>-0.268</v>
      </c>
      <c r="Q40" s="699"/>
    </row>
    <row r="41" spans="1:17" ht="15.75" customHeight="1">
      <c r="A41" s="458">
        <v>28</v>
      </c>
      <c r="B41" s="459" t="s">
        <v>109</v>
      </c>
      <c r="C41" s="464">
        <v>4865033</v>
      </c>
      <c r="D41" s="46" t="s">
        <v>12</v>
      </c>
      <c r="E41" s="47" t="s">
        <v>350</v>
      </c>
      <c r="F41" s="473">
        <v>-1000</v>
      </c>
      <c r="G41" s="423">
        <v>41816</v>
      </c>
      <c r="H41" s="424">
        <v>41749</v>
      </c>
      <c r="I41" s="492">
        <f>G41-H41</f>
        <v>67</v>
      </c>
      <c r="J41" s="492">
        <f t="shared" si="1"/>
        <v>-67000</v>
      </c>
      <c r="K41" s="492">
        <f t="shared" si="2"/>
        <v>-0.067</v>
      </c>
      <c r="L41" s="423">
        <v>970758</v>
      </c>
      <c r="M41" s="424">
        <v>970511</v>
      </c>
      <c r="N41" s="492">
        <f>L41-M41</f>
        <v>247</v>
      </c>
      <c r="O41" s="492">
        <f t="shared" si="4"/>
        <v>-247000</v>
      </c>
      <c r="P41" s="492">
        <f t="shared" si="5"/>
        <v>-0.247</v>
      </c>
      <c r="Q41" s="179"/>
    </row>
    <row r="42" spans="1:17" ht="15.75" customHeight="1">
      <c r="A42" s="458">
        <v>29</v>
      </c>
      <c r="B42" s="459" t="s">
        <v>110</v>
      </c>
      <c r="C42" s="464">
        <v>5128420</v>
      </c>
      <c r="D42" s="46" t="s">
        <v>12</v>
      </c>
      <c r="E42" s="47" t="s">
        <v>350</v>
      </c>
      <c r="F42" s="473">
        <v>-1000</v>
      </c>
      <c r="G42" s="423">
        <v>996988</v>
      </c>
      <c r="H42" s="424">
        <v>996957</v>
      </c>
      <c r="I42" s="492">
        <f>G42-H42</f>
        <v>31</v>
      </c>
      <c r="J42" s="492">
        <f t="shared" si="1"/>
        <v>-31000</v>
      </c>
      <c r="K42" s="492">
        <f t="shared" si="2"/>
        <v>-0.031</v>
      </c>
      <c r="L42" s="423">
        <v>995127</v>
      </c>
      <c r="M42" s="424">
        <v>995297</v>
      </c>
      <c r="N42" s="492">
        <f>L42-M42</f>
        <v>-170</v>
      </c>
      <c r="O42" s="492">
        <f t="shared" si="4"/>
        <v>170000</v>
      </c>
      <c r="P42" s="492">
        <f t="shared" si="5"/>
        <v>0.17</v>
      </c>
      <c r="Q42" s="547"/>
    </row>
    <row r="43" spans="1:17" s="690" customFormat="1" ht="15.75" customHeight="1">
      <c r="A43" s="458">
        <v>30</v>
      </c>
      <c r="B43" s="407" t="s">
        <v>111</v>
      </c>
      <c r="C43" s="464">
        <v>4864906</v>
      </c>
      <c r="D43" s="46" t="s">
        <v>12</v>
      </c>
      <c r="E43" s="47" t="s">
        <v>350</v>
      </c>
      <c r="F43" s="473">
        <v>-1000</v>
      </c>
      <c r="G43" s="426">
        <v>102</v>
      </c>
      <c r="H43" s="427">
        <v>35</v>
      </c>
      <c r="I43" s="343">
        <f>G43-H43</f>
        <v>67</v>
      </c>
      <c r="J43" s="343">
        <f>$F43*I43</f>
        <v>-67000</v>
      </c>
      <c r="K43" s="343">
        <f>J43/1000000</f>
        <v>-0.067</v>
      </c>
      <c r="L43" s="426">
        <v>999846</v>
      </c>
      <c r="M43" s="427">
        <v>999730</v>
      </c>
      <c r="N43" s="343">
        <f>L43-M43</f>
        <v>116</v>
      </c>
      <c r="O43" s="343">
        <f>$F43*N43</f>
        <v>-116000</v>
      </c>
      <c r="P43" s="343">
        <f>O43/1000000</f>
        <v>-0.116</v>
      </c>
      <c r="Q43" s="753"/>
    </row>
    <row r="44" spans="1:17" ht="15.75" customHeight="1">
      <c r="A44" s="458"/>
      <c r="B44" s="461" t="s">
        <v>414</v>
      </c>
      <c r="C44" s="464"/>
      <c r="D44" s="714"/>
      <c r="E44" s="715"/>
      <c r="F44" s="473"/>
      <c r="G44" s="493"/>
      <c r="H44" s="492"/>
      <c r="I44" s="492"/>
      <c r="J44" s="492"/>
      <c r="K44" s="492"/>
      <c r="L44" s="493"/>
      <c r="M44" s="492"/>
      <c r="N44" s="492"/>
      <c r="O44" s="492"/>
      <c r="P44" s="492"/>
      <c r="Q44" s="225"/>
    </row>
    <row r="45" spans="1:17" s="690" customFormat="1" ht="15.75" customHeight="1">
      <c r="A45" s="458">
        <v>31</v>
      </c>
      <c r="B45" s="459" t="s">
        <v>108</v>
      </c>
      <c r="C45" s="464">
        <v>4865002</v>
      </c>
      <c r="D45" s="714" t="s">
        <v>12</v>
      </c>
      <c r="E45" s="715" t="s">
        <v>350</v>
      </c>
      <c r="F45" s="473">
        <v>-2000</v>
      </c>
      <c r="G45" s="426">
        <v>3121</v>
      </c>
      <c r="H45" s="427">
        <v>3140</v>
      </c>
      <c r="I45" s="343">
        <f>G45-H45</f>
        <v>-19</v>
      </c>
      <c r="J45" s="343">
        <f>$F45*I45</f>
        <v>38000</v>
      </c>
      <c r="K45" s="343">
        <f>J45/1000000</f>
        <v>0.038</v>
      </c>
      <c r="L45" s="426">
        <v>999615</v>
      </c>
      <c r="M45" s="427">
        <v>999631</v>
      </c>
      <c r="N45" s="343">
        <f>L45-M45</f>
        <v>-16</v>
      </c>
      <c r="O45" s="343">
        <f>$F45*N45</f>
        <v>32000</v>
      </c>
      <c r="P45" s="343">
        <f>O45/1000000</f>
        <v>0.032</v>
      </c>
      <c r="Q45" s="774"/>
    </row>
    <row r="46" spans="1:17" s="690" customFormat="1" ht="15.75" customHeight="1">
      <c r="A46" s="458">
        <v>32</v>
      </c>
      <c r="B46" s="459" t="s">
        <v>417</v>
      </c>
      <c r="C46" s="464">
        <v>5128431</v>
      </c>
      <c r="D46" s="714" t="s">
        <v>12</v>
      </c>
      <c r="E46" s="715" t="s">
        <v>350</v>
      </c>
      <c r="F46" s="473">
        <v>-2000</v>
      </c>
      <c r="G46" s="426">
        <v>999522</v>
      </c>
      <c r="H46" s="427">
        <v>999545</v>
      </c>
      <c r="I46" s="343">
        <f>G46-H46</f>
        <v>-23</v>
      </c>
      <c r="J46" s="343">
        <f>$F46*I46</f>
        <v>46000</v>
      </c>
      <c r="K46" s="343">
        <f>J46/1000000</f>
        <v>0.046</v>
      </c>
      <c r="L46" s="426">
        <v>999933</v>
      </c>
      <c r="M46" s="427">
        <v>999940</v>
      </c>
      <c r="N46" s="343">
        <f>L46-M46</f>
        <v>-7</v>
      </c>
      <c r="O46" s="343">
        <f>$F46*N46</f>
        <v>14000</v>
      </c>
      <c r="P46" s="343">
        <f>O46/1000000</f>
        <v>0.014</v>
      </c>
      <c r="Q46" s="717"/>
    </row>
    <row r="47" spans="1:17" s="690" customFormat="1" ht="15.75" customHeight="1">
      <c r="A47" s="458">
        <v>33</v>
      </c>
      <c r="B47" s="459" t="s">
        <v>415</v>
      </c>
      <c r="C47" s="464">
        <v>5128452</v>
      </c>
      <c r="D47" s="714" t="s">
        <v>12</v>
      </c>
      <c r="E47" s="715" t="s">
        <v>350</v>
      </c>
      <c r="F47" s="473">
        <v>-1000</v>
      </c>
      <c r="G47" s="426">
        <v>1012</v>
      </c>
      <c r="H47" s="427">
        <v>1124</v>
      </c>
      <c r="I47" s="343">
        <f>G47-H47</f>
        <v>-112</v>
      </c>
      <c r="J47" s="343">
        <f>$F47*I47</f>
        <v>112000</v>
      </c>
      <c r="K47" s="343">
        <f>J47/1000000</f>
        <v>0.112</v>
      </c>
      <c r="L47" s="426">
        <v>999919</v>
      </c>
      <c r="M47" s="427">
        <v>999922</v>
      </c>
      <c r="N47" s="343">
        <f>L47-M47</f>
        <v>-3</v>
      </c>
      <c r="O47" s="343">
        <f>$F47*N47</f>
        <v>3000</v>
      </c>
      <c r="P47" s="343">
        <f>O47/1000000</f>
        <v>0.003</v>
      </c>
      <c r="Q47" s="774"/>
    </row>
    <row r="48" spans="1:17" ht="15.75" customHeight="1">
      <c r="A48" s="458"/>
      <c r="B48" s="461" t="s">
        <v>44</v>
      </c>
      <c r="C48" s="464"/>
      <c r="D48" s="46"/>
      <c r="E48" s="46"/>
      <c r="F48" s="473"/>
      <c r="G48" s="423"/>
      <c r="H48" s="424"/>
      <c r="I48" s="492"/>
      <c r="J48" s="492"/>
      <c r="K48" s="492"/>
      <c r="L48" s="493"/>
      <c r="M48" s="492"/>
      <c r="N48" s="492"/>
      <c r="O48" s="492"/>
      <c r="P48" s="492"/>
      <c r="Q48" s="179"/>
    </row>
    <row r="49" spans="1:17" ht="15.75" customHeight="1">
      <c r="A49" s="458"/>
      <c r="B49" s="460" t="s">
        <v>18</v>
      </c>
      <c r="C49" s="464"/>
      <c r="D49" s="50"/>
      <c r="E49" s="50"/>
      <c r="F49" s="473"/>
      <c r="G49" s="423"/>
      <c r="H49" s="424"/>
      <c r="I49" s="492"/>
      <c r="J49" s="492"/>
      <c r="K49" s="492"/>
      <c r="L49" s="493"/>
      <c r="M49" s="492"/>
      <c r="N49" s="492"/>
      <c r="O49" s="492"/>
      <c r="P49" s="492"/>
      <c r="Q49" s="179"/>
    </row>
    <row r="50" spans="1:17" ht="15.75" customHeight="1">
      <c r="A50" s="458">
        <v>34</v>
      </c>
      <c r="B50" s="459" t="s">
        <v>19</v>
      </c>
      <c r="C50" s="464">
        <v>4864808</v>
      </c>
      <c r="D50" s="46" t="s">
        <v>12</v>
      </c>
      <c r="E50" s="47" t="s">
        <v>350</v>
      </c>
      <c r="F50" s="473">
        <v>200</v>
      </c>
      <c r="G50" s="423">
        <v>9263</v>
      </c>
      <c r="H50" s="424">
        <v>9263</v>
      </c>
      <c r="I50" s="492">
        <f>G50-H50</f>
        <v>0</v>
      </c>
      <c r="J50" s="492">
        <f>$F50*I50</f>
        <v>0</v>
      </c>
      <c r="K50" s="492">
        <f>J50/1000000</f>
        <v>0</v>
      </c>
      <c r="L50" s="423">
        <v>21190</v>
      </c>
      <c r="M50" s="424">
        <v>21601</v>
      </c>
      <c r="N50" s="492">
        <f>L50-M50</f>
        <v>-411</v>
      </c>
      <c r="O50" s="492">
        <f>$F50*N50</f>
        <v>-82200</v>
      </c>
      <c r="P50" s="492">
        <f>O50/1000000</f>
        <v>-0.0822</v>
      </c>
      <c r="Q50" s="546"/>
    </row>
    <row r="51" spans="1:17" s="690" customFormat="1" ht="15.75" customHeight="1">
      <c r="A51" s="458">
        <v>35</v>
      </c>
      <c r="B51" s="459" t="s">
        <v>20</v>
      </c>
      <c r="C51" s="464">
        <v>4865144</v>
      </c>
      <c r="D51" s="46" t="s">
        <v>12</v>
      </c>
      <c r="E51" s="47" t="s">
        <v>350</v>
      </c>
      <c r="F51" s="473">
        <v>1000</v>
      </c>
      <c r="G51" s="426">
        <v>85726</v>
      </c>
      <c r="H51" s="427">
        <v>85726</v>
      </c>
      <c r="I51" s="343">
        <f>G51-H51</f>
        <v>0</v>
      </c>
      <c r="J51" s="343">
        <f>$F51*I51</f>
        <v>0</v>
      </c>
      <c r="K51" s="343">
        <f>J51/1000000</f>
        <v>0</v>
      </c>
      <c r="L51" s="426">
        <v>119881</v>
      </c>
      <c r="M51" s="427">
        <v>119565</v>
      </c>
      <c r="N51" s="343">
        <f>L51-M51</f>
        <v>316</v>
      </c>
      <c r="O51" s="343">
        <f>$F51*N51</f>
        <v>316000</v>
      </c>
      <c r="P51" s="343">
        <f>O51/1000000</f>
        <v>0.316</v>
      </c>
      <c r="Q51" s="699"/>
    </row>
    <row r="52" spans="1:17" ht="15.75" customHeight="1">
      <c r="A52" s="458"/>
      <c r="B52" s="461" t="s">
        <v>121</v>
      </c>
      <c r="C52" s="464"/>
      <c r="D52" s="46"/>
      <c r="E52" s="46"/>
      <c r="F52" s="473"/>
      <c r="G52" s="423"/>
      <c r="H52" s="424"/>
      <c r="I52" s="492"/>
      <c r="J52" s="492"/>
      <c r="K52" s="492"/>
      <c r="L52" s="493"/>
      <c r="M52" s="492"/>
      <c r="N52" s="492"/>
      <c r="O52" s="492"/>
      <c r="P52" s="492"/>
      <c r="Q52" s="179"/>
    </row>
    <row r="53" spans="1:17" s="690" customFormat="1" ht="15.75" customHeight="1">
      <c r="A53" s="458">
        <v>36</v>
      </c>
      <c r="B53" s="459" t="s">
        <v>122</v>
      </c>
      <c r="C53" s="464">
        <v>4865134</v>
      </c>
      <c r="D53" s="46" t="s">
        <v>12</v>
      </c>
      <c r="E53" s="47" t="s">
        <v>350</v>
      </c>
      <c r="F53" s="473">
        <v>100</v>
      </c>
      <c r="G53" s="426">
        <v>97721</v>
      </c>
      <c r="H53" s="427">
        <v>97842</v>
      </c>
      <c r="I53" s="343">
        <f>G53-H53</f>
        <v>-121</v>
      </c>
      <c r="J53" s="343">
        <f t="shared" si="1"/>
        <v>-12100</v>
      </c>
      <c r="K53" s="343">
        <f t="shared" si="2"/>
        <v>-0.0121</v>
      </c>
      <c r="L53" s="426">
        <v>1089</v>
      </c>
      <c r="M53" s="427">
        <v>1179</v>
      </c>
      <c r="N53" s="343">
        <f>L53-M53</f>
        <v>-90</v>
      </c>
      <c r="O53" s="343">
        <f t="shared" si="4"/>
        <v>-9000</v>
      </c>
      <c r="P53" s="343">
        <f t="shared" si="5"/>
        <v>-0.009</v>
      </c>
      <c r="Q53" s="699"/>
    </row>
    <row r="54" spans="1:17" ht="15.75" customHeight="1" thickBot="1">
      <c r="A54" s="443">
        <v>37</v>
      </c>
      <c r="B54" s="408" t="s">
        <v>123</v>
      </c>
      <c r="C54" s="465">
        <v>4865135</v>
      </c>
      <c r="D54" s="55" t="s">
        <v>12</v>
      </c>
      <c r="E54" s="53" t="s">
        <v>350</v>
      </c>
      <c r="F54" s="475">
        <v>100</v>
      </c>
      <c r="G54" s="428">
        <v>149936</v>
      </c>
      <c r="H54" s="428">
        <v>149536</v>
      </c>
      <c r="I54" s="494">
        <f>G54-H54</f>
        <v>400</v>
      </c>
      <c r="J54" s="494">
        <f t="shared" si="1"/>
        <v>40000</v>
      </c>
      <c r="K54" s="719">
        <f t="shared" si="2"/>
        <v>0.04</v>
      </c>
      <c r="L54" s="428">
        <v>16878</v>
      </c>
      <c r="M54" s="428">
        <v>15336</v>
      </c>
      <c r="N54" s="494">
        <f>L54-M54</f>
        <v>1542</v>
      </c>
      <c r="O54" s="494">
        <f t="shared" si="4"/>
        <v>154200</v>
      </c>
      <c r="P54" s="719">
        <f t="shared" si="5"/>
        <v>0.1542</v>
      </c>
      <c r="Q54" s="179"/>
    </row>
    <row r="55" spans="2:16" ht="17.25" thickTop="1">
      <c r="B55" s="17" t="s">
        <v>142</v>
      </c>
      <c r="F55" s="238"/>
      <c r="I55" s="18"/>
      <c r="J55" s="18"/>
      <c r="K55" s="499">
        <f>SUM(K8:K54)-K33</f>
        <v>-0.057150000000000256</v>
      </c>
      <c r="N55" s="18"/>
      <c r="O55" s="18"/>
      <c r="P55" s="499">
        <f>SUM(P8:P54)-P33</f>
        <v>-6.376499999999998</v>
      </c>
    </row>
    <row r="56" spans="2:16" ht="1.5" customHeight="1">
      <c r="B56" s="17"/>
      <c r="F56" s="238"/>
      <c r="I56" s="18"/>
      <c r="J56" s="18"/>
      <c r="K56" s="33"/>
      <c r="N56" s="18"/>
      <c r="O56" s="18"/>
      <c r="P56" s="33"/>
    </row>
    <row r="57" spans="2:16" ht="16.5">
      <c r="B57" s="17" t="s">
        <v>143</v>
      </c>
      <c r="F57" s="238"/>
      <c r="I57" s="18"/>
      <c r="J57" s="18"/>
      <c r="K57" s="499">
        <f>SUM(K55:K56)</f>
        <v>-0.057150000000000256</v>
      </c>
      <c r="N57" s="18"/>
      <c r="O57" s="18"/>
      <c r="P57" s="499">
        <f>SUM(P55:P56)</f>
        <v>-6.376499999999998</v>
      </c>
    </row>
    <row r="58" ht="15">
      <c r="F58" s="238"/>
    </row>
    <row r="59" spans="6:17" ht="15">
      <c r="F59" s="238"/>
      <c r="Q59" s="305" t="str">
        <f>NDPL!$Q$1</f>
        <v>September-2015</v>
      </c>
    </row>
    <row r="60" ht="15">
      <c r="F60" s="238"/>
    </row>
    <row r="61" spans="6:17" ht="15">
      <c r="F61" s="238"/>
      <c r="Q61" s="305"/>
    </row>
    <row r="62" spans="1:16" ht="18.75" thickBot="1">
      <c r="A62" s="107" t="s">
        <v>249</v>
      </c>
      <c r="F62" s="238"/>
      <c r="G62" s="7"/>
      <c r="H62" s="7"/>
      <c r="I62" s="56" t="s">
        <v>7</v>
      </c>
      <c r="J62" s="19"/>
      <c r="K62" s="19"/>
      <c r="L62" s="19"/>
      <c r="M62" s="19"/>
      <c r="N62" s="56" t="s">
        <v>402</v>
      </c>
      <c r="O62" s="19"/>
      <c r="P62" s="19"/>
    </row>
    <row r="63" spans="1:17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NDPL!G5</f>
        <v>FINAL READING 01/10/2015</v>
      </c>
      <c r="H63" s="39" t="str">
        <f>NDPL!H5</f>
        <v>INTIAL READING 01/09/2015</v>
      </c>
      <c r="I63" s="39" t="s">
        <v>4</v>
      </c>
      <c r="J63" s="39" t="s">
        <v>5</v>
      </c>
      <c r="K63" s="39" t="s">
        <v>6</v>
      </c>
      <c r="L63" s="41" t="str">
        <f>NDPL!G5</f>
        <v>FINAL READING 01/10/2015</v>
      </c>
      <c r="M63" s="39" t="str">
        <f>NDPL!H5</f>
        <v>INTIAL READING 01/09/2015</v>
      </c>
      <c r="N63" s="39" t="s">
        <v>4</v>
      </c>
      <c r="O63" s="39" t="s">
        <v>5</v>
      </c>
      <c r="P63" s="39" t="s">
        <v>6</v>
      </c>
      <c r="Q63" s="40" t="s">
        <v>313</v>
      </c>
    </row>
    <row r="64" spans="1:16" ht="17.25" thickBot="1" thickTop="1">
      <c r="A64" s="20"/>
      <c r="B64" s="108"/>
      <c r="C64" s="20"/>
      <c r="D64" s="20"/>
      <c r="E64" s="20"/>
      <c r="F64" s="409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7" ht="15.75" customHeight="1" thickTop="1">
      <c r="A65" s="456"/>
      <c r="B65" s="457" t="s">
        <v>128</v>
      </c>
      <c r="C65" s="42"/>
      <c r="D65" s="42"/>
      <c r="E65" s="42"/>
      <c r="F65" s="410"/>
      <c r="G65" s="34"/>
      <c r="H65" s="25"/>
      <c r="I65" s="25"/>
      <c r="J65" s="25"/>
      <c r="K65" s="25"/>
      <c r="L65" s="34"/>
      <c r="M65" s="25"/>
      <c r="N65" s="25"/>
      <c r="O65" s="25"/>
      <c r="P65" s="25"/>
      <c r="Q65" s="178"/>
    </row>
    <row r="66" spans="1:17" ht="15.75" customHeight="1">
      <c r="A66" s="458">
        <v>1</v>
      </c>
      <c r="B66" s="459" t="s">
        <v>15</v>
      </c>
      <c r="C66" s="464">
        <v>4864968</v>
      </c>
      <c r="D66" s="46" t="s">
        <v>12</v>
      </c>
      <c r="E66" s="47" t="s">
        <v>350</v>
      </c>
      <c r="F66" s="473">
        <v>-1000</v>
      </c>
      <c r="G66" s="423">
        <v>982915</v>
      </c>
      <c r="H66" s="424">
        <v>982923</v>
      </c>
      <c r="I66" s="424">
        <f>G66-H66</f>
        <v>-8</v>
      </c>
      <c r="J66" s="424">
        <f>$F66*I66</f>
        <v>8000</v>
      </c>
      <c r="K66" s="424">
        <f>J66/1000000</f>
        <v>0.008</v>
      </c>
      <c r="L66" s="423">
        <v>897480</v>
      </c>
      <c r="M66" s="424">
        <v>899628</v>
      </c>
      <c r="N66" s="424">
        <f>L66-M66</f>
        <v>-2148</v>
      </c>
      <c r="O66" s="424">
        <f>$F66*N66</f>
        <v>2148000</v>
      </c>
      <c r="P66" s="424">
        <f>O66/1000000</f>
        <v>2.148</v>
      </c>
      <c r="Q66" s="179"/>
    </row>
    <row r="67" spans="1:17" ht="15.75" customHeight="1">
      <c r="A67" s="458">
        <v>2</v>
      </c>
      <c r="B67" s="459" t="s">
        <v>16</v>
      </c>
      <c r="C67" s="464">
        <v>4864980</v>
      </c>
      <c r="D67" s="46" t="s">
        <v>12</v>
      </c>
      <c r="E67" s="47" t="s">
        <v>350</v>
      </c>
      <c r="F67" s="473">
        <v>-1000</v>
      </c>
      <c r="G67" s="423">
        <v>6286</v>
      </c>
      <c r="H67" s="424">
        <v>6287</v>
      </c>
      <c r="I67" s="424">
        <f>G67-H67</f>
        <v>-1</v>
      </c>
      <c r="J67" s="424">
        <f>$F67*I67</f>
        <v>1000</v>
      </c>
      <c r="K67" s="424">
        <f>J67/1000000</f>
        <v>0.001</v>
      </c>
      <c r="L67" s="423">
        <v>917984</v>
      </c>
      <c r="M67" s="424">
        <v>920058</v>
      </c>
      <c r="N67" s="424">
        <f>L67-M67</f>
        <v>-2074</v>
      </c>
      <c r="O67" s="424">
        <f>$F67*N67</f>
        <v>2074000</v>
      </c>
      <c r="P67" s="424">
        <f>O67/1000000</f>
        <v>2.074</v>
      </c>
      <c r="Q67" s="179"/>
    </row>
    <row r="68" spans="1:17" ht="15">
      <c r="A68" s="458">
        <v>3</v>
      </c>
      <c r="B68" s="459" t="s">
        <v>17</v>
      </c>
      <c r="C68" s="464">
        <v>5128436</v>
      </c>
      <c r="D68" s="46" t="s">
        <v>12</v>
      </c>
      <c r="E68" s="47" t="s">
        <v>350</v>
      </c>
      <c r="F68" s="473">
        <v>-1000</v>
      </c>
      <c r="G68" s="423">
        <v>982644</v>
      </c>
      <c r="H68" s="424">
        <v>982662</v>
      </c>
      <c r="I68" s="424">
        <f>G68-H68</f>
        <v>-18</v>
      </c>
      <c r="J68" s="424">
        <f>$F68*I68</f>
        <v>18000</v>
      </c>
      <c r="K68" s="424">
        <f>J68/1000000</f>
        <v>0.018</v>
      </c>
      <c r="L68" s="423">
        <v>962875</v>
      </c>
      <c r="M68" s="424">
        <v>964899</v>
      </c>
      <c r="N68" s="424">
        <f>L68-M68</f>
        <v>-2024</v>
      </c>
      <c r="O68" s="424">
        <f>$F68*N68</f>
        <v>2024000</v>
      </c>
      <c r="P68" s="424">
        <f>O68/1000000</f>
        <v>2.024</v>
      </c>
      <c r="Q68" s="676"/>
    </row>
    <row r="69" spans="1:17" s="690" customFormat="1" ht="15">
      <c r="A69" s="458">
        <v>4</v>
      </c>
      <c r="B69" s="459" t="s">
        <v>168</v>
      </c>
      <c r="C69" s="464">
        <v>5100231</v>
      </c>
      <c r="D69" s="46" t="s">
        <v>12</v>
      </c>
      <c r="E69" s="47" t="s">
        <v>350</v>
      </c>
      <c r="F69" s="473">
        <v>-2000</v>
      </c>
      <c r="G69" s="426">
        <v>996010</v>
      </c>
      <c r="H69" s="427">
        <v>995790</v>
      </c>
      <c r="I69" s="427">
        <f>G69-H69</f>
        <v>220</v>
      </c>
      <c r="J69" s="427">
        <f>$F69*I69</f>
        <v>-440000</v>
      </c>
      <c r="K69" s="427">
        <f>J69/1000000</f>
        <v>-0.44</v>
      </c>
      <c r="L69" s="426">
        <v>984366</v>
      </c>
      <c r="M69" s="427">
        <v>984722</v>
      </c>
      <c r="N69" s="427">
        <f>L69-M69</f>
        <v>-356</v>
      </c>
      <c r="O69" s="427">
        <f>$F69*N69</f>
        <v>712000</v>
      </c>
      <c r="P69" s="427">
        <f>O69/1000000</f>
        <v>0.712</v>
      </c>
      <c r="Q69" s="733"/>
    </row>
    <row r="70" spans="1:17" ht="15.75" customHeight="1">
      <c r="A70" s="458"/>
      <c r="B70" s="460" t="s">
        <v>129</v>
      </c>
      <c r="C70" s="464"/>
      <c r="D70" s="50"/>
      <c r="E70" s="50"/>
      <c r="F70" s="473"/>
      <c r="G70" s="423"/>
      <c r="H70" s="424"/>
      <c r="I70" s="495"/>
      <c r="J70" s="495"/>
      <c r="K70" s="495"/>
      <c r="L70" s="423"/>
      <c r="M70" s="495"/>
      <c r="N70" s="495"/>
      <c r="O70" s="495"/>
      <c r="P70" s="495"/>
      <c r="Q70" s="179"/>
    </row>
    <row r="71" spans="1:17" s="690" customFormat="1" ht="15.75" customHeight="1">
      <c r="A71" s="458">
        <v>4</v>
      </c>
      <c r="B71" s="459" t="s">
        <v>130</v>
      </c>
      <c r="C71" s="464">
        <v>4864978</v>
      </c>
      <c r="D71" s="46" t="s">
        <v>12</v>
      </c>
      <c r="E71" s="47" t="s">
        <v>350</v>
      </c>
      <c r="F71" s="473">
        <v>-1000</v>
      </c>
      <c r="G71" s="426">
        <v>995617</v>
      </c>
      <c r="H71" s="343">
        <v>996517</v>
      </c>
      <c r="I71" s="734">
        <f aca="true" t="shared" si="8" ref="I71:I76">G71-H71</f>
        <v>-900</v>
      </c>
      <c r="J71" s="734">
        <f aca="true" t="shared" si="9" ref="J71:J76">$F71*I71</f>
        <v>900000</v>
      </c>
      <c r="K71" s="734">
        <f aca="true" t="shared" si="10" ref="K71:K76">J71/1000000</f>
        <v>0.9</v>
      </c>
      <c r="L71" s="426">
        <v>999994</v>
      </c>
      <c r="M71" s="343">
        <v>999995</v>
      </c>
      <c r="N71" s="734">
        <f aca="true" t="shared" si="11" ref="N71:N76">L71-M71</f>
        <v>-1</v>
      </c>
      <c r="O71" s="734">
        <f aca="true" t="shared" si="12" ref="O71:O76">$F71*N71</f>
        <v>1000</v>
      </c>
      <c r="P71" s="734">
        <f aca="true" t="shared" si="13" ref="P71:P76">O71/1000000</f>
        <v>0.001</v>
      </c>
      <c r="Q71" s="699"/>
    </row>
    <row r="72" spans="1:17" s="690" customFormat="1" ht="15.75" customHeight="1">
      <c r="A72" s="458">
        <v>5</v>
      </c>
      <c r="B72" s="459" t="s">
        <v>131</v>
      </c>
      <c r="C72" s="464">
        <v>5128449</v>
      </c>
      <c r="D72" s="46" t="s">
        <v>12</v>
      </c>
      <c r="E72" s="47" t="s">
        <v>350</v>
      </c>
      <c r="F72" s="473">
        <v>-1000</v>
      </c>
      <c r="G72" s="426">
        <v>993905</v>
      </c>
      <c r="H72" s="343">
        <v>994170</v>
      </c>
      <c r="I72" s="734">
        <f>G72-H72</f>
        <v>-265</v>
      </c>
      <c r="J72" s="734">
        <f>$F72*I72</f>
        <v>265000</v>
      </c>
      <c r="K72" s="734">
        <f>J72/1000000</f>
        <v>0.265</v>
      </c>
      <c r="L72" s="426">
        <v>999631</v>
      </c>
      <c r="M72" s="343">
        <v>999788</v>
      </c>
      <c r="N72" s="734">
        <f>L72-M72</f>
        <v>-157</v>
      </c>
      <c r="O72" s="734">
        <f>$F72*N72</f>
        <v>157000</v>
      </c>
      <c r="P72" s="734">
        <f>O72/1000000</f>
        <v>0.157</v>
      </c>
      <c r="Q72" s="699"/>
    </row>
    <row r="73" spans="1:17" s="690" customFormat="1" ht="15.75" customHeight="1">
      <c r="A73" s="458">
        <v>6</v>
      </c>
      <c r="B73" s="459" t="s">
        <v>132</v>
      </c>
      <c r="C73" s="464">
        <v>4864914</v>
      </c>
      <c r="D73" s="46" t="s">
        <v>12</v>
      </c>
      <c r="E73" s="47" t="s">
        <v>350</v>
      </c>
      <c r="F73" s="473">
        <v>-1000</v>
      </c>
      <c r="G73" s="426">
        <v>6897</v>
      </c>
      <c r="H73" s="343">
        <v>6619</v>
      </c>
      <c r="I73" s="734">
        <f t="shared" si="8"/>
        <v>278</v>
      </c>
      <c r="J73" s="734">
        <f t="shared" si="9"/>
        <v>-278000</v>
      </c>
      <c r="K73" s="734">
        <f t="shared" si="10"/>
        <v>-0.278</v>
      </c>
      <c r="L73" s="426">
        <v>984109</v>
      </c>
      <c r="M73" s="343">
        <v>984147</v>
      </c>
      <c r="N73" s="734">
        <f t="shared" si="11"/>
        <v>-38</v>
      </c>
      <c r="O73" s="734">
        <f t="shared" si="12"/>
        <v>38000</v>
      </c>
      <c r="P73" s="734">
        <f t="shared" si="13"/>
        <v>0.038</v>
      </c>
      <c r="Q73" s="699"/>
    </row>
    <row r="74" spans="1:17" s="690" customFormat="1" ht="15.75" customHeight="1">
      <c r="A74" s="458">
        <v>7</v>
      </c>
      <c r="B74" s="459" t="s">
        <v>133</v>
      </c>
      <c r="C74" s="464">
        <v>4865167</v>
      </c>
      <c r="D74" s="46" t="s">
        <v>12</v>
      </c>
      <c r="E74" s="47" t="s">
        <v>350</v>
      </c>
      <c r="F74" s="473">
        <v>-1000</v>
      </c>
      <c r="G74" s="426">
        <v>1655</v>
      </c>
      <c r="H74" s="343">
        <v>1655</v>
      </c>
      <c r="I74" s="734">
        <f t="shared" si="8"/>
        <v>0</v>
      </c>
      <c r="J74" s="734">
        <f t="shared" si="9"/>
        <v>0</v>
      </c>
      <c r="K74" s="734">
        <f t="shared" si="10"/>
        <v>0</v>
      </c>
      <c r="L74" s="426">
        <v>980809</v>
      </c>
      <c r="M74" s="343">
        <v>980809</v>
      </c>
      <c r="N74" s="734">
        <f t="shared" si="11"/>
        <v>0</v>
      </c>
      <c r="O74" s="734">
        <f t="shared" si="12"/>
        <v>0</v>
      </c>
      <c r="P74" s="734">
        <f t="shared" si="13"/>
        <v>0</v>
      </c>
      <c r="Q74" s="699"/>
    </row>
    <row r="75" spans="1:17" s="740" customFormat="1" ht="15">
      <c r="A75" s="735">
        <v>8</v>
      </c>
      <c r="B75" s="736" t="s">
        <v>134</v>
      </c>
      <c r="C75" s="737">
        <v>4864916</v>
      </c>
      <c r="D75" s="75" t="s">
        <v>12</v>
      </c>
      <c r="E75" s="76" t="s">
        <v>350</v>
      </c>
      <c r="F75" s="738">
        <v>-1000</v>
      </c>
      <c r="G75" s="426">
        <v>1314</v>
      </c>
      <c r="H75" s="343">
        <v>1256</v>
      </c>
      <c r="I75" s="734">
        <f>G75-H75</f>
        <v>58</v>
      </c>
      <c r="J75" s="734">
        <f>$F75*I75</f>
        <v>-58000</v>
      </c>
      <c r="K75" s="734">
        <f>J75/1000000</f>
        <v>-0.058</v>
      </c>
      <c r="L75" s="426">
        <v>999593</v>
      </c>
      <c r="M75" s="343">
        <v>999653</v>
      </c>
      <c r="N75" s="734">
        <f>L75-M75</f>
        <v>-60</v>
      </c>
      <c r="O75" s="734">
        <f>$F75*N75</f>
        <v>60000</v>
      </c>
      <c r="P75" s="734">
        <f>O75/1000000</f>
        <v>0.06</v>
      </c>
      <c r="Q75" s="739"/>
    </row>
    <row r="76" spans="1:17" s="690" customFormat="1" ht="15.75" customHeight="1">
      <c r="A76" s="458">
        <v>9</v>
      </c>
      <c r="B76" s="459" t="s">
        <v>135</v>
      </c>
      <c r="C76" s="464">
        <v>4864918</v>
      </c>
      <c r="D76" s="46" t="s">
        <v>12</v>
      </c>
      <c r="E76" s="47" t="s">
        <v>350</v>
      </c>
      <c r="F76" s="473">
        <v>-1000</v>
      </c>
      <c r="G76" s="426">
        <v>998229</v>
      </c>
      <c r="H76" s="343">
        <v>998199</v>
      </c>
      <c r="I76" s="734">
        <f t="shared" si="8"/>
        <v>30</v>
      </c>
      <c r="J76" s="734">
        <f t="shared" si="9"/>
        <v>-30000</v>
      </c>
      <c r="K76" s="734">
        <f t="shared" si="10"/>
        <v>-0.03</v>
      </c>
      <c r="L76" s="426">
        <v>944536</v>
      </c>
      <c r="M76" s="343">
        <v>944559</v>
      </c>
      <c r="N76" s="734">
        <f t="shared" si="11"/>
        <v>-23</v>
      </c>
      <c r="O76" s="734">
        <f t="shared" si="12"/>
        <v>23000</v>
      </c>
      <c r="P76" s="734">
        <f t="shared" si="13"/>
        <v>0.023</v>
      </c>
      <c r="Q76" s="733"/>
    </row>
    <row r="77" spans="1:17" ht="15.75" customHeight="1">
      <c r="A77" s="458"/>
      <c r="B77" s="461" t="s">
        <v>136</v>
      </c>
      <c r="C77" s="464"/>
      <c r="D77" s="46"/>
      <c r="E77" s="46"/>
      <c r="F77" s="473"/>
      <c r="G77" s="423"/>
      <c r="H77" s="424"/>
      <c r="I77" s="495"/>
      <c r="J77" s="495"/>
      <c r="K77" s="495"/>
      <c r="L77" s="423"/>
      <c r="M77" s="495"/>
      <c r="N77" s="495"/>
      <c r="O77" s="495"/>
      <c r="P77" s="495"/>
      <c r="Q77" s="179"/>
    </row>
    <row r="78" spans="1:17" s="690" customFormat="1" ht="15.75" customHeight="1">
      <c r="A78" s="458">
        <v>10</v>
      </c>
      <c r="B78" s="459" t="s">
        <v>137</v>
      </c>
      <c r="C78" s="464">
        <v>5100229</v>
      </c>
      <c r="D78" s="46" t="s">
        <v>12</v>
      </c>
      <c r="E78" s="47" t="s">
        <v>350</v>
      </c>
      <c r="F78" s="473">
        <v>-1000</v>
      </c>
      <c r="G78" s="426">
        <v>983679</v>
      </c>
      <c r="H78" s="427">
        <v>983737</v>
      </c>
      <c r="I78" s="734">
        <f>G78-H78</f>
        <v>-58</v>
      </c>
      <c r="J78" s="734">
        <f>$F78*I78</f>
        <v>58000</v>
      </c>
      <c r="K78" s="734">
        <f>J78/1000000</f>
        <v>0.058</v>
      </c>
      <c r="L78" s="426">
        <v>974458</v>
      </c>
      <c r="M78" s="427">
        <v>977183</v>
      </c>
      <c r="N78" s="734">
        <f>L78-M78</f>
        <v>-2725</v>
      </c>
      <c r="O78" s="734">
        <f>$F78*N78</f>
        <v>2725000</v>
      </c>
      <c r="P78" s="734">
        <f>O78/1000000</f>
        <v>2.725</v>
      </c>
      <c r="Q78" s="699"/>
    </row>
    <row r="79" spans="1:17" s="690" customFormat="1" ht="15.75" customHeight="1">
      <c r="A79" s="458">
        <v>11</v>
      </c>
      <c r="B79" s="459" t="s">
        <v>138</v>
      </c>
      <c r="C79" s="464">
        <v>4864917</v>
      </c>
      <c r="D79" s="46" t="s">
        <v>12</v>
      </c>
      <c r="E79" s="47" t="s">
        <v>350</v>
      </c>
      <c r="F79" s="473">
        <v>-1000</v>
      </c>
      <c r="G79" s="426">
        <v>958667</v>
      </c>
      <c r="H79" s="427">
        <v>958668</v>
      </c>
      <c r="I79" s="734">
        <f>G79-H79</f>
        <v>-1</v>
      </c>
      <c r="J79" s="734">
        <f>$F79*I79</f>
        <v>1000</v>
      </c>
      <c r="K79" s="734">
        <f>J79/1000000</f>
        <v>0.001</v>
      </c>
      <c r="L79" s="426">
        <v>854216</v>
      </c>
      <c r="M79" s="427">
        <v>859061</v>
      </c>
      <c r="N79" s="734">
        <f>L79-M79</f>
        <v>-4845</v>
      </c>
      <c r="O79" s="734">
        <f>$F79*N79</f>
        <v>4845000</v>
      </c>
      <c r="P79" s="734">
        <f>O79/1000000</f>
        <v>4.845</v>
      </c>
      <c r="Q79" s="699"/>
    </row>
    <row r="80" spans="1:17" ht="15.75" customHeight="1">
      <c r="A80" s="458"/>
      <c r="B80" s="460" t="s">
        <v>139</v>
      </c>
      <c r="C80" s="464"/>
      <c r="D80" s="50"/>
      <c r="E80" s="50"/>
      <c r="F80" s="473"/>
      <c r="G80" s="423"/>
      <c r="H80" s="424"/>
      <c r="I80" s="495"/>
      <c r="J80" s="495"/>
      <c r="K80" s="495"/>
      <c r="L80" s="423"/>
      <c r="M80" s="495"/>
      <c r="N80" s="495"/>
      <c r="O80" s="495"/>
      <c r="P80" s="495"/>
      <c r="Q80" s="179"/>
    </row>
    <row r="81" spans="1:17" s="690" customFormat="1" ht="19.5" customHeight="1">
      <c r="A81" s="458">
        <v>12</v>
      </c>
      <c r="B81" s="459" t="s">
        <v>140</v>
      </c>
      <c r="C81" s="464">
        <v>4865053</v>
      </c>
      <c r="D81" s="46" t="s">
        <v>12</v>
      </c>
      <c r="E81" s="47" t="s">
        <v>350</v>
      </c>
      <c r="F81" s="473">
        <v>-1000</v>
      </c>
      <c r="G81" s="426">
        <v>16520</v>
      </c>
      <c r="H81" s="427">
        <v>16702</v>
      </c>
      <c r="I81" s="734">
        <f>G81-H81</f>
        <v>-182</v>
      </c>
      <c r="J81" s="734">
        <f>$F81*I81</f>
        <v>182000</v>
      </c>
      <c r="K81" s="734">
        <f>J81/1000000</f>
        <v>0.182</v>
      </c>
      <c r="L81" s="426">
        <v>34593</v>
      </c>
      <c r="M81" s="427">
        <v>34608</v>
      </c>
      <c r="N81" s="734">
        <f>L81-M81</f>
        <v>-15</v>
      </c>
      <c r="O81" s="734">
        <f>$F81*N81</f>
        <v>15000</v>
      </c>
      <c r="P81" s="734">
        <f>O81/1000000</f>
        <v>0.015</v>
      </c>
      <c r="Q81" s="724"/>
    </row>
    <row r="82" spans="1:17" s="690" customFormat="1" ht="19.5" customHeight="1">
      <c r="A82" s="458">
        <v>13</v>
      </c>
      <c r="B82" s="459" t="s">
        <v>141</v>
      </c>
      <c r="C82" s="464">
        <v>4864986</v>
      </c>
      <c r="D82" s="46" t="s">
        <v>12</v>
      </c>
      <c r="E82" s="47" t="s">
        <v>350</v>
      </c>
      <c r="F82" s="473">
        <v>-1000</v>
      </c>
      <c r="G82" s="426">
        <v>22966</v>
      </c>
      <c r="H82" s="427">
        <v>22989</v>
      </c>
      <c r="I82" s="427">
        <f>G82-H82</f>
        <v>-23</v>
      </c>
      <c r="J82" s="427">
        <f>$F82*I82</f>
        <v>23000</v>
      </c>
      <c r="K82" s="427">
        <f>J82/1000000</f>
        <v>0.023</v>
      </c>
      <c r="L82" s="426">
        <v>44416</v>
      </c>
      <c r="M82" s="427">
        <v>44473</v>
      </c>
      <c r="N82" s="427">
        <f>L82-M82</f>
        <v>-57</v>
      </c>
      <c r="O82" s="427">
        <f>$F82*N82</f>
        <v>57000</v>
      </c>
      <c r="P82" s="427">
        <f>O82/1000000</f>
        <v>0.057</v>
      </c>
      <c r="Q82" s="724"/>
    </row>
    <row r="83" spans="1:17" s="690" customFormat="1" ht="19.5" customHeight="1">
      <c r="A83" s="458">
        <v>14</v>
      </c>
      <c r="B83" s="459" t="s">
        <v>416</v>
      </c>
      <c r="C83" s="464">
        <v>5269165</v>
      </c>
      <c r="D83" s="46" t="s">
        <v>12</v>
      </c>
      <c r="E83" s="47" t="s">
        <v>350</v>
      </c>
      <c r="F83" s="473">
        <v>-1000</v>
      </c>
      <c r="G83" s="426">
        <v>1093</v>
      </c>
      <c r="H83" s="427">
        <v>31</v>
      </c>
      <c r="I83" s="427">
        <f>G83-H83</f>
        <v>1062</v>
      </c>
      <c r="J83" s="427">
        <f>$F83*I83</f>
        <v>-1062000</v>
      </c>
      <c r="K83" s="427">
        <f>J83/1000000</f>
        <v>-1.062</v>
      </c>
      <c r="L83" s="426">
        <v>304</v>
      </c>
      <c r="M83" s="427">
        <v>260</v>
      </c>
      <c r="N83" s="427">
        <f>L83-M83</f>
        <v>44</v>
      </c>
      <c r="O83" s="427">
        <f>$F83*N83</f>
        <v>-44000</v>
      </c>
      <c r="P83" s="427">
        <f>O83/1000000</f>
        <v>-0.044</v>
      </c>
      <c r="Q83" s="724"/>
    </row>
    <row r="84" spans="1:17" ht="14.25" customHeight="1">
      <c r="A84" s="458"/>
      <c r="B84" s="461" t="s">
        <v>146</v>
      </c>
      <c r="C84" s="464"/>
      <c r="D84" s="46"/>
      <c r="E84" s="46"/>
      <c r="F84" s="473"/>
      <c r="G84" s="496"/>
      <c r="H84" s="424"/>
      <c r="I84" s="424"/>
      <c r="J84" s="424"/>
      <c r="K84" s="424"/>
      <c r="L84" s="496"/>
      <c r="M84" s="424"/>
      <c r="N84" s="424"/>
      <c r="O84" s="424"/>
      <c r="P84" s="424"/>
      <c r="Q84" s="179"/>
    </row>
    <row r="85" spans="1:17" ht="15.75" thickBot="1">
      <c r="A85" s="462">
        <v>15</v>
      </c>
      <c r="B85" s="463" t="s">
        <v>147</v>
      </c>
      <c r="C85" s="465">
        <v>4865087</v>
      </c>
      <c r="D85" s="109" t="s">
        <v>12</v>
      </c>
      <c r="E85" s="53" t="s">
        <v>350</v>
      </c>
      <c r="F85" s="465">
        <v>100</v>
      </c>
      <c r="G85" s="697">
        <v>0</v>
      </c>
      <c r="H85" s="698">
        <v>0</v>
      </c>
      <c r="I85" s="698">
        <f>G85-H85</f>
        <v>0</v>
      </c>
      <c r="J85" s="698">
        <f>$F85*I85</f>
        <v>0</v>
      </c>
      <c r="K85" s="698">
        <f>J85/1000000</f>
        <v>0</v>
      </c>
      <c r="L85" s="697">
        <v>0</v>
      </c>
      <c r="M85" s="698">
        <v>0</v>
      </c>
      <c r="N85" s="698">
        <f>L85-M85</f>
        <v>0</v>
      </c>
      <c r="O85" s="698">
        <f>$F85*N85</f>
        <v>0</v>
      </c>
      <c r="P85" s="698">
        <f>O85/1000000</f>
        <v>0</v>
      </c>
      <c r="Q85" s="695"/>
    </row>
    <row r="86" spans="2:16" ht="18.75" thickTop="1">
      <c r="B86" s="371" t="s">
        <v>251</v>
      </c>
      <c r="F86" s="238"/>
      <c r="I86" s="18"/>
      <c r="J86" s="18"/>
      <c r="K86" s="455">
        <f>SUM(K66:K84)</f>
        <v>-0.41200000000000003</v>
      </c>
      <c r="L86" s="19"/>
      <c r="N86" s="18"/>
      <c r="O86" s="18"/>
      <c r="P86" s="455">
        <f>SUM(P66:P84)</f>
        <v>14.834999999999999</v>
      </c>
    </row>
    <row r="87" spans="2:16" ht="18">
      <c r="B87" s="371"/>
      <c r="F87" s="238"/>
      <c r="I87" s="18"/>
      <c r="J87" s="18"/>
      <c r="K87" s="21"/>
      <c r="L87" s="19"/>
      <c r="N87" s="18"/>
      <c r="O87" s="18"/>
      <c r="P87" s="373"/>
    </row>
    <row r="88" spans="2:16" ht="18">
      <c r="B88" s="371" t="s">
        <v>149</v>
      </c>
      <c r="F88" s="238"/>
      <c r="I88" s="18"/>
      <c r="J88" s="18"/>
      <c r="K88" s="455">
        <f>SUM(K86:K87)</f>
        <v>-0.41200000000000003</v>
      </c>
      <c r="L88" s="19"/>
      <c r="N88" s="18"/>
      <c r="O88" s="18"/>
      <c r="P88" s="455">
        <f>SUM(P86:P87)</f>
        <v>14.834999999999999</v>
      </c>
    </row>
    <row r="89" spans="6:16" ht="15">
      <c r="F89" s="238"/>
      <c r="I89" s="18"/>
      <c r="J89" s="18"/>
      <c r="K89" s="21"/>
      <c r="L89" s="19"/>
      <c r="N89" s="18"/>
      <c r="O89" s="18"/>
      <c r="P89" s="21"/>
    </row>
    <row r="90" spans="6:16" ht="15">
      <c r="F90" s="238"/>
      <c r="I90" s="18"/>
      <c r="J90" s="18"/>
      <c r="K90" s="21"/>
      <c r="L90" s="19"/>
      <c r="N90" s="18"/>
      <c r="O90" s="18"/>
      <c r="P90" s="21"/>
    </row>
    <row r="91" spans="6:18" ht="15">
      <c r="F91" s="238"/>
      <c r="I91" s="18"/>
      <c r="J91" s="18"/>
      <c r="K91" s="21"/>
      <c r="L91" s="19"/>
      <c r="N91" s="18"/>
      <c r="O91" s="18"/>
      <c r="P91" s="21"/>
      <c r="Q91" s="305" t="str">
        <f>NDPL!Q1</f>
        <v>September-2015</v>
      </c>
      <c r="R91" s="305"/>
    </row>
    <row r="92" spans="1:16" ht="18.75" thickBot="1">
      <c r="A92" s="388" t="s">
        <v>250</v>
      </c>
      <c r="F92" s="238"/>
      <c r="G92" s="7"/>
      <c r="H92" s="7"/>
      <c r="I92" s="56" t="s">
        <v>7</v>
      </c>
      <c r="J92" s="19"/>
      <c r="K92" s="19"/>
      <c r="L92" s="19"/>
      <c r="M92" s="19"/>
      <c r="N92" s="56" t="s">
        <v>402</v>
      </c>
      <c r="O92" s="19"/>
      <c r="P92" s="19"/>
    </row>
    <row r="93" spans="1:17" ht="48" customHeight="1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39" t="s">
        <v>10</v>
      </c>
      <c r="G93" s="41" t="str">
        <f>NDPL!G5</f>
        <v>FINAL READING 01/10/2015</v>
      </c>
      <c r="H93" s="39" t="str">
        <f>NDPL!H5</f>
        <v>INTIAL READING 01/09/2015</v>
      </c>
      <c r="I93" s="39" t="s">
        <v>4</v>
      </c>
      <c r="J93" s="39" t="s">
        <v>5</v>
      </c>
      <c r="K93" s="39" t="s">
        <v>6</v>
      </c>
      <c r="L93" s="41" t="str">
        <f>NDPL!G5</f>
        <v>FINAL READING 01/10/2015</v>
      </c>
      <c r="M93" s="39" t="str">
        <f>NDPL!H5</f>
        <v>INTIAL READING 01/09/2015</v>
      </c>
      <c r="N93" s="39" t="s">
        <v>4</v>
      </c>
      <c r="O93" s="39" t="s">
        <v>5</v>
      </c>
      <c r="P93" s="39" t="s">
        <v>6</v>
      </c>
      <c r="Q93" s="40" t="s">
        <v>313</v>
      </c>
    </row>
    <row r="94" spans="1:16" ht="17.25" thickBot="1" thickTop="1">
      <c r="A94" s="6"/>
      <c r="B94" s="49"/>
      <c r="C94" s="4"/>
      <c r="D94" s="4"/>
      <c r="E94" s="4"/>
      <c r="F94" s="411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56"/>
      <c r="B95" s="467" t="s">
        <v>34</v>
      </c>
      <c r="C95" s="468"/>
      <c r="D95" s="101"/>
      <c r="E95" s="110"/>
      <c r="F95" s="412"/>
      <c r="G95" s="37"/>
      <c r="H95" s="25"/>
      <c r="I95" s="26"/>
      <c r="J95" s="26"/>
      <c r="K95" s="26"/>
      <c r="L95" s="24"/>
      <c r="M95" s="25"/>
      <c r="N95" s="26"/>
      <c r="O95" s="26"/>
      <c r="P95" s="26"/>
      <c r="Q95" s="178"/>
    </row>
    <row r="96" spans="1:17" s="690" customFormat="1" ht="15.75" customHeight="1">
      <c r="A96" s="458">
        <v>1</v>
      </c>
      <c r="B96" s="459" t="s">
        <v>35</v>
      </c>
      <c r="C96" s="464">
        <v>4864902</v>
      </c>
      <c r="D96" s="714" t="s">
        <v>12</v>
      </c>
      <c r="E96" s="715" t="s">
        <v>350</v>
      </c>
      <c r="F96" s="473">
        <v>-400</v>
      </c>
      <c r="G96" s="342">
        <v>4804</v>
      </c>
      <c r="H96" s="343">
        <v>4702</v>
      </c>
      <c r="I96" s="343">
        <f>G96-H96</f>
        <v>102</v>
      </c>
      <c r="J96" s="343">
        <f aca="true" t="shared" si="14" ref="J96:J107">$F96*I96</f>
        <v>-40800</v>
      </c>
      <c r="K96" s="343">
        <f aca="true" t="shared" si="15" ref="K96:K107">J96/1000000</f>
        <v>-0.0408</v>
      </c>
      <c r="L96" s="342">
        <v>999020</v>
      </c>
      <c r="M96" s="343">
        <v>999070</v>
      </c>
      <c r="N96" s="343">
        <f>L96-M96</f>
        <v>-50</v>
      </c>
      <c r="O96" s="343">
        <f aca="true" t="shared" si="16" ref="O96:O107">$F96*N96</f>
        <v>20000</v>
      </c>
      <c r="P96" s="343">
        <f aca="true" t="shared" si="17" ref="P96:P107">O96/1000000</f>
        <v>0.02</v>
      </c>
      <c r="Q96" s="713"/>
    </row>
    <row r="97" spans="1:17" ht="15.75" customHeight="1">
      <c r="A97" s="458">
        <v>2</v>
      </c>
      <c r="B97" s="459" t="s">
        <v>36</v>
      </c>
      <c r="C97" s="464">
        <v>5128405</v>
      </c>
      <c r="D97" s="46" t="s">
        <v>12</v>
      </c>
      <c r="E97" s="47" t="s">
        <v>350</v>
      </c>
      <c r="F97" s="473">
        <v>-500</v>
      </c>
      <c r="G97" s="423">
        <v>4071</v>
      </c>
      <c r="H97" s="424">
        <v>4068</v>
      </c>
      <c r="I97" s="343">
        <f aca="true" t="shared" si="18" ref="I97:I102">G97-H97</f>
        <v>3</v>
      </c>
      <c r="J97" s="343">
        <f t="shared" si="14"/>
        <v>-1500</v>
      </c>
      <c r="K97" s="343">
        <f t="shared" si="15"/>
        <v>-0.0015</v>
      </c>
      <c r="L97" s="423">
        <v>3413</v>
      </c>
      <c r="M97" s="424">
        <v>3701</v>
      </c>
      <c r="N97" s="424">
        <f aca="true" t="shared" si="19" ref="N97:N102">L97-M97</f>
        <v>-288</v>
      </c>
      <c r="O97" s="424">
        <f t="shared" si="16"/>
        <v>144000</v>
      </c>
      <c r="P97" s="424">
        <f t="shared" si="17"/>
        <v>0.144</v>
      </c>
      <c r="Q97" s="179"/>
    </row>
    <row r="98" spans="1:17" ht="15.75" customHeight="1">
      <c r="A98" s="458"/>
      <c r="B98" s="461" t="s">
        <v>381</v>
      </c>
      <c r="C98" s="464"/>
      <c r="D98" s="46"/>
      <c r="E98" s="47"/>
      <c r="F98" s="473"/>
      <c r="G98" s="497"/>
      <c r="H98" s="492"/>
      <c r="I98" s="492"/>
      <c r="J98" s="492"/>
      <c r="K98" s="492"/>
      <c r="L98" s="423"/>
      <c r="M98" s="424"/>
      <c r="N98" s="424"/>
      <c r="O98" s="424"/>
      <c r="P98" s="424"/>
      <c r="Q98" s="179"/>
    </row>
    <row r="99" spans="1:17" ht="15">
      <c r="A99" s="458">
        <v>3</v>
      </c>
      <c r="B99" s="407" t="s">
        <v>113</v>
      </c>
      <c r="C99" s="464">
        <v>4865136</v>
      </c>
      <c r="D99" s="50" t="s">
        <v>12</v>
      </c>
      <c r="E99" s="47" t="s">
        <v>350</v>
      </c>
      <c r="F99" s="473">
        <v>-200</v>
      </c>
      <c r="G99" s="423">
        <v>51709</v>
      </c>
      <c r="H99" s="424">
        <v>51674</v>
      </c>
      <c r="I99" s="492">
        <f>G99-H99</f>
        <v>35</v>
      </c>
      <c r="J99" s="492">
        <f t="shared" si="14"/>
        <v>-7000</v>
      </c>
      <c r="K99" s="492">
        <f t="shared" si="15"/>
        <v>-0.007</v>
      </c>
      <c r="L99" s="423">
        <v>81258</v>
      </c>
      <c r="M99" s="424">
        <v>80550</v>
      </c>
      <c r="N99" s="424">
        <f>L99-M99</f>
        <v>708</v>
      </c>
      <c r="O99" s="424">
        <f t="shared" si="16"/>
        <v>-141600</v>
      </c>
      <c r="P99" s="427">
        <f t="shared" si="17"/>
        <v>-0.1416</v>
      </c>
      <c r="Q99" s="550"/>
    </row>
    <row r="100" spans="1:17" ht="15.75" customHeight="1">
      <c r="A100" s="458">
        <v>4</v>
      </c>
      <c r="B100" s="459" t="s">
        <v>114</v>
      </c>
      <c r="C100" s="464">
        <v>4865137</v>
      </c>
      <c r="D100" s="46" t="s">
        <v>12</v>
      </c>
      <c r="E100" s="47" t="s">
        <v>350</v>
      </c>
      <c r="F100" s="473">
        <v>-100</v>
      </c>
      <c r="G100" s="423">
        <v>73719</v>
      </c>
      <c r="H100" s="424">
        <v>73728</v>
      </c>
      <c r="I100" s="492">
        <f t="shared" si="18"/>
        <v>-9</v>
      </c>
      <c r="J100" s="492">
        <f t="shared" si="14"/>
        <v>900</v>
      </c>
      <c r="K100" s="492">
        <f t="shared" si="15"/>
        <v>0.0009</v>
      </c>
      <c r="L100" s="423">
        <v>140003</v>
      </c>
      <c r="M100" s="424">
        <v>140114</v>
      </c>
      <c r="N100" s="424">
        <f t="shared" si="19"/>
        <v>-111</v>
      </c>
      <c r="O100" s="424">
        <f t="shared" si="16"/>
        <v>11100</v>
      </c>
      <c r="P100" s="424">
        <f t="shared" si="17"/>
        <v>0.0111</v>
      </c>
      <c r="Q100" s="179"/>
    </row>
    <row r="101" spans="1:17" ht="15">
      <c r="A101" s="458">
        <v>5</v>
      </c>
      <c r="B101" s="459" t="s">
        <v>115</v>
      </c>
      <c r="C101" s="464">
        <v>4865138</v>
      </c>
      <c r="D101" s="46" t="s">
        <v>12</v>
      </c>
      <c r="E101" s="47" t="s">
        <v>350</v>
      </c>
      <c r="F101" s="473">
        <v>-200</v>
      </c>
      <c r="G101" s="426">
        <v>978315</v>
      </c>
      <c r="H101" s="427">
        <v>978323</v>
      </c>
      <c r="I101" s="343">
        <f>G101-H101</f>
        <v>-8</v>
      </c>
      <c r="J101" s="343">
        <f t="shared" si="14"/>
        <v>1600</v>
      </c>
      <c r="K101" s="343">
        <f t="shared" si="15"/>
        <v>0.0016</v>
      </c>
      <c r="L101" s="426">
        <v>997372</v>
      </c>
      <c r="M101" s="427">
        <v>997822</v>
      </c>
      <c r="N101" s="427">
        <f>L101-M101</f>
        <v>-450</v>
      </c>
      <c r="O101" s="427">
        <f t="shared" si="16"/>
        <v>90000</v>
      </c>
      <c r="P101" s="427">
        <f t="shared" si="17"/>
        <v>0.09</v>
      </c>
      <c r="Q101" s="666"/>
    </row>
    <row r="102" spans="1:17" ht="15">
      <c r="A102" s="458">
        <v>6</v>
      </c>
      <c r="B102" s="459" t="s">
        <v>116</v>
      </c>
      <c r="C102" s="464">
        <v>4865139</v>
      </c>
      <c r="D102" s="46" t="s">
        <v>12</v>
      </c>
      <c r="E102" s="47" t="s">
        <v>350</v>
      </c>
      <c r="F102" s="473">
        <v>-200</v>
      </c>
      <c r="G102" s="423">
        <v>80725</v>
      </c>
      <c r="H102" s="424">
        <v>80716</v>
      </c>
      <c r="I102" s="492">
        <f t="shared" si="18"/>
        <v>9</v>
      </c>
      <c r="J102" s="492">
        <f t="shared" si="14"/>
        <v>-1800</v>
      </c>
      <c r="K102" s="492">
        <f t="shared" si="15"/>
        <v>-0.0018</v>
      </c>
      <c r="L102" s="423">
        <v>100584</v>
      </c>
      <c r="M102" s="424">
        <v>99376</v>
      </c>
      <c r="N102" s="424">
        <f t="shared" si="19"/>
        <v>1208</v>
      </c>
      <c r="O102" s="424">
        <f t="shared" si="16"/>
        <v>-241600</v>
      </c>
      <c r="P102" s="424">
        <f t="shared" si="17"/>
        <v>-0.2416</v>
      </c>
      <c r="Q102" s="659"/>
    </row>
    <row r="103" spans="1:17" ht="15">
      <c r="A103" s="458">
        <v>7</v>
      </c>
      <c r="B103" s="459" t="s">
        <v>117</v>
      </c>
      <c r="C103" s="464">
        <v>4865050</v>
      </c>
      <c r="D103" s="46" t="s">
        <v>12</v>
      </c>
      <c r="E103" s="47" t="s">
        <v>350</v>
      </c>
      <c r="F103" s="473">
        <v>-800</v>
      </c>
      <c r="G103" s="426">
        <v>11552</v>
      </c>
      <c r="H103" s="427">
        <v>11529</v>
      </c>
      <c r="I103" s="343">
        <f aca="true" t="shared" si="20" ref="I103:I108">G103-H103</f>
        <v>23</v>
      </c>
      <c r="J103" s="343">
        <f t="shared" si="14"/>
        <v>-18400</v>
      </c>
      <c r="K103" s="343">
        <f t="shared" si="15"/>
        <v>-0.0184</v>
      </c>
      <c r="L103" s="426">
        <v>7099</v>
      </c>
      <c r="M103" s="427">
        <v>6580</v>
      </c>
      <c r="N103" s="427">
        <f aca="true" t="shared" si="21" ref="N103:N108">L103-M103</f>
        <v>519</v>
      </c>
      <c r="O103" s="427">
        <f t="shared" si="16"/>
        <v>-415200</v>
      </c>
      <c r="P103" s="427">
        <f t="shared" si="17"/>
        <v>-0.4152</v>
      </c>
      <c r="Q103" s="582"/>
    </row>
    <row r="104" spans="1:17" s="690" customFormat="1" ht="15.75" customHeight="1">
      <c r="A104" s="458">
        <v>8</v>
      </c>
      <c r="B104" s="459" t="s">
        <v>377</v>
      </c>
      <c r="C104" s="464">
        <v>4864949</v>
      </c>
      <c r="D104" s="46" t="s">
        <v>12</v>
      </c>
      <c r="E104" s="47" t="s">
        <v>350</v>
      </c>
      <c r="F104" s="473">
        <v>-2000</v>
      </c>
      <c r="G104" s="426">
        <v>13995</v>
      </c>
      <c r="H104" s="427">
        <v>13988</v>
      </c>
      <c r="I104" s="343">
        <f t="shared" si="20"/>
        <v>7</v>
      </c>
      <c r="J104" s="343">
        <f t="shared" si="14"/>
        <v>-14000</v>
      </c>
      <c r="K104" s="343">
        <f t="shared" si="15"/>
        <v>-0.014</v>
      </c>
      <c r="L104" s="426">
        <v>2921</v>
      </c>
      <c r="M104" s="427">
        <v>2807</v>
      </c>
      <c r="N104" s="427">
        <f t="shared" si="21"/>
        <v>114</v>
      </c>
      <c r="O104" s="427">
        <f t="shared" si="16"/>
        <v>-228000</v>
      </c>
      <c r="P104" s="427">
        <f t="shared" si="17"/>
        <v>-0.228</v>
      </c>
      <c r="Q104" s="741"/>
    </row>
    <row r="105" spans="1:17" ht="15.75" customHeight="1">
      <c r="A105" s="458">
        <v>9</v>
      </c>
      <c r="B105" s="459" t="s">
        <v>399</v>
      </c>
      <c r="C105" s="464">
        <v>5128434</v>
      </c>
      <c r="D105" s="46" t="s">
        <v>12</v>
      </c>
      <c r="E105" s="47" t="s">
        <v>350</v>
      </c>
      <c r="F105" s="473">
        <v>-800</v>
      </c>
      <c r="G105" s="423">
        <v>980631</v>
      </c>
      <c r="H105" s="424">
        <v>980639</v>
      </c>
      <c r="I105" s="492">
        <f t="shared" si="20"/>
        <v>-8</v>
      </c>
      <c r="J105" s="492">
        <f t="shared" si="14"/>
        <v>6400</v>
      </c>
      <c r="K105" s="492">
        <f t="shared" si="15"/>
        <v>0.0064</v>
      </c>
      <c r="L105" s="423">
        <v>989731</v>
      </c>
      <c r="M105" s="424">
        <v>989913</v>
      </c>
      <c r="N105" s="424">
        <f t="shared" si="21"/>
        <v>-182</v>
      </c>
      <c r="O105" s="424">
        <f t="shared" si="16"/>
        <v>145600</v>
      </c>
      <c r="P105" s="424">
        <f t="shared" si="17"/>
        <v>0.1456</v>
      </c>
      <c r="Q105" s="179"/>
    </row>
    <row r="106" spans="1:17" ht="15.75" customHeight="1">
      <c r="A106" s="458">
        <v>10</v>
      </c>
      <c r="B106" s="459" t="s">
        <v>398</v>
      </c>
      <c r="C106" s="464">
        <v>5128430</v>
      </c>
      <c r="D106" s="46" t="s">
        <v>12</v>
      </c>
      <c r="E106" s="47" t="s">
        <v>350</v>
      </c>
      <c r="F106" s="473">
        <v>-800</v>
      </c>
      <c r="G106" s="423">
        <v>979050</v>
      </c>
      <c r="H106" s="424">
        <v>979083</v>
      </c>
      <c r="I106" s="492">
        <f t="shared" si="20"/>
        <v>-33</v>
      </c>
      <c r="J106" s="492">
        <f t="shared" si="14"/>
        <v>26400</v>
      </c>
      <c r="K106" s="492">
        <f t="shared" si="15"/>
        <v>0.0264</v>
      </c>
      <c r="L106" s="423">
        <v>983901</v>
      </c>
      <c r="M106" s="424">
        <v>984625</v>
      </c>
      <c r="N106" s="424">
        <f t="shared" si="21"/>
        <v>-724</v>
      </c>
      <c r="O106" s="424">
        <f t="shared" si="16"/>
        <v>579200</v>
      </c>
      <c r="P106" s="424">
        <f t="shared" si="17"/>
        <v>0.5792</v>
      </c>
      <c r="Q106" s="179"/>
    </row>
    <row r="107" spans="1:17" s="690" customFormat="1" ht="15.75" customHeight="1">
      <c r="A107" s="458">
        <v>11</v>
      </c>
      <c r="B107" s="459" t="s">
        <v>392</v>
      </c>
      <c r="C107" s="464">
        <v>5128445</v>
      </c>
      <c r="D107" s="195" t="s">
        <v>12</v>
      </c>
      <c r="E107" s="308" t="s">
        <v>350</v>
      </c>
      <c r="F107" s="473">
        <v>-800</v>
      </c>
      <c r="G107" s="426">
        <v>988197</v>
      </c>
      <c r="H107" s="427">
        <v>988217</v>
      </c>
      <c r="I107" s="343">
        <f t="shared" si="20"/>
        <v>-20</v>
      </c>
      <c r="J107" s="343">
        <f t="shared" si="14"/>
        <v>16000</v>
      </c>
      <c r="K107" s="343">
        <f t="shared" si="15"/>
        <v>0.016</v>
      </c>
      <c r="L107" s="426">
        <v>992701</v>
      </c>
      <c r="M107" s="427">
        <v>993113</v>
      </c>
      <c r="N107" s="427">
        <f t="shared" si="21"/>
        <v>-412</v>
      </c>
      <c r="O107" s="427">
        <f t="shared" si="16"/>
        <v>329600</v>
      </c>
      <c r="P107" s="427">
        <f t="shared" si="17"/>
        <v>0.3296</v>
      </c>
      <c r="Q107" s="702"/>
    </row>
    <row r="108" spans="1:17" s="690" customFormat="1" ht="15.75" customHeight="1">
      <c r="A108" s="458">
        <v>12</v>
      </c>
      <c r="B108" s="459" t="s">
        <v>436</v>
      </c>
      <c r="C108" s="464">
        <v>5128447</v>
      </c>
      <c r="D108" s="195" t="s">
        <v>12</v>
      </c>
      <c r="E108" s="308" t="s">
        <v>350</v>
      </c>
      <c r="F108" s="473"/>
      <c r="G108" s="426">
        <v>988877</v>
      </c>
      <c r="H108" s="427">
        <v>988901</v>
      </c>
      <c r="I108" s="343">
        <f t="shared" si="20"/>
        <v>-24</v>
      </c>
      <c r="J108" s="343">
        <f>$F108*I108</f>
        <v>0</v>
      </c>
      <c r="K108" s="343">
        <f>J108/1000000</f>
        <v>0</v>
      </c>
      <c r="L108" s="426">
        <v>994540</v>
      </c>
      <c r="M108" s="427">
        <v>994725</v>
      </c>
      <c r="N108" s="427">
        <f t="shared" si="21"/>
        <v>-185</v>
      </c>
      <c r="O108" s="427">
        <f>$F108*N108</f>
        <v>0</v>
      </c>
      <c r="P108" s="427">
        <f>O108/1000000</f>
        <v>0</v>
      </c>
      <c r="Q108" s="701" t="s">
        <v>437</v>
      </c>
    </row>
    <row r="109" spans="1:17" ht="15.75" customHeight="1">
      <c r="A109" s="458"/>
      <c r="B109" s="460" t="s">
        <v>382</v>
      </c>
      <c r="C109" s="464"/>
      <c r="D109" s="50"/>
      <c r="E109" s="50"/>
      <c r="F109" s="473"/>
      <c r="G109" s="497"/>
      <c r="H109" s="492"/>
      <c r="I109" s="492"/>
      <c r="J109" s="492"/>
      <c r="K109" s="492"/>
      <c r="L109" s="423"/>
      <c r="M109" s="424"/>
      <c r="N109" s="424"/>
      <c r="O109" s="424"/>
      <c r="P109" s="424"/>
      <c r="Q109" s="179"/>
    </row>
    <row r="110" spans="1:17" ht="15.75" customHeight="1">
      <c r="A110" s="458">
        <v>13</v>
      </c>
      <c r="B110" s="459" t="s">
        <v>118</v>
      </c>
      <c r="C110" s="464">
        <v>4864951</v>
      </c>
      <c r="D110" s="46" t="s">
        <v>12</v>
      </c>
      <c r="E110" s="47" t="s">
        <v>350</v>
      </c>
      <c r="F110" s="473">
        <v>-1000</v>
      </c>
      <c r="G110" s="423">
        <v>988434</v>
      </c>
      <c r="H110" s="424">
        <v>988493</v>
      </c>
      <c r="I110" s="492">
        <f>G110-H110</f>
        <v>-59</v>
      </c>
      <c r="J110" s="492">
        <f aca="true" t="shared" si="22" ref="J110:J116">$F110*I110</f>
        <v>59000</v>
      </c>
      <c r="K110" s="492">
        <f aca="true" t="shared" si="23" ref="K110:K116">J110/1000000</f>
        <v>0.059</v>
      </c>
      <c r="L110" s="423">
        <v>35288</v>
      </c>
      <c r="M110" s="424">
        <v>35473</v>
      </c>
      <c r="N110" s="424">
        <f>L110-M110</f>
        <v>-185</v>
      </c>
      <c r="O110" s="424">
        <f aca="true" t="shared" si="24" ref="O110:O116">$F110*N110</f>
        <v>185000</v>
      </c>
      <c r="P110" s="424">
        <f aca="true" t="shared" si="25" ref="P110:P116">O110/1000000</f>
        <v>0.185</v>
      </c>
      <c r="Q110" s="179"/>
    </row>
    <row r="111" spans="1:17" s="690" customFormat="1" ht="15.75" customHeight="1">
      <c r="A111" s="458">
        <v>14</v>
      </c>
      <c r="B111" s="459" t="s">
        <v>119</v>
      </c>
      <c r="C111" s="464">
        <v>4864958</v>
      </c>
      <c r="D111" s="46" t="s">
        <v>12</v>
      </c>
      <c r="E111" s="47" t="s">
        <v>350</v>
      </c>
      <c r="F111" s="473">
        <v>-2000</v>
      </c>
      <c r="G111" s="426">
        <v>990039</v>
      </c>
      <c r="H111" s="427">
        <v>990135</v>
      </c>
      <c r="I111" s="343">
        <f>G111-H111</f>
        <v>-96</v>
      </c>
      <c r="J111" s="343">
        <f>$F111*I111</f>
        <v>192000</v>
      </c>
      <c r="K111" s="343">
        <f>J111/1000000</f>
        <v>0.192</v>
      </c>
      <c r="L111" s="426">
        <v>17206</v>
      </c>
      <c r="M111" s="427">
        <v>17310</v>
      </c>
      <c r="N111" s="427">
        <f>L111-M111</f>
        <v>-104</v>
      </c>
      <c r="O111" s="427">
        <f>$F111*N111</f>
        <v>208000</v>
      </c>
      <c r="P111" s="427">
        <f>O111/1000000</f>
        <v>0.208</v>
      </c>
      <c r="Q111" s="725"/>
    </row>
    <row r="112" spans="1:17" ht="15.75" customHeight="1">
      <c r="A112" s="458"/>
      <c r="B112" s="461" t="s">
        <v>120</v>
      </c>
      <c r="C112" s="464"/>
      <c r="D112" s="46"/>
      <c r="E112" s="46"/>
      <c r="F112" s="473"/>
      <c r="G112" s="497"/>
      <c r="H112" s="492"/>
      <c r="I112" s="492"/>
      <c r="J112" s="492"/>
      <c r="K112" s="492"/>
      <c r="L112" s="423"/>
      <c r="M112" s="424"/>
      <c r="N112" s="424"/>
      <c r="O112" s="424"/>
      <c r="P112" s="424"/>
      <c r="Q112" s="179"/>
    </row>
    <row r="113" spans="1:17" ht="15.75" customHeight="1">
      <c r="A113" s="458">
        <v>15</v>
      </c>
      <c r="B113" s="407" t="s">
        <v>46</v>
      </c>
      <c r="C113" s="464">
        <v>4864843</v>
      </c>
      <c r="D113" s="50" t="s">
        <v>12</v>
      </c>
      <c r="E113" s="47" t="s">
        <v>350</v>
      </c>
      <c r="F113" s="473">
        <v>-1000</v>
      </c>
      <c r="G113" s="423">
        <v>2143</v>
      </c>
      <c r="H113" s="424">
        <v>2142</v>
      </c>
      <c r="I113" s="492">
        <f>G113-H113</f>
        <v>1</v>
      </c>
      <c r="J113" s="492">
        <f t="shared" si="22"/>
        <v>-1000</v>
      </c>
      <c r="K113" s="492">
        <f t="shared" si="23"/>
        <v>-0.001</v>
      </c>
      <c r="L113" s="423">
        <v>24676</v>
      </c>
      <c r="M113" s="424">
        <v>24346</v>
      </c>
      <c r="N113" s="424">
        <f>L113-M113</f>
        <v>330</v>
      </c>
      <c r="O113" s="424">
        <f t="shared" si="24"/>
        <v>-330000</v>
      </c>
      <c r="P113" s="424">
        <f t="shared" si="25"/>
        <v>-0.33</v>
      </c>
      <c r="Q113" s="179"/>
    </row>
    <row r="114" spans="1:17" s="690" customFormat="1" ht="15.75" customHeight="1">
      <c r="A114" s="458">
        <v>16</v>
      </c>
      <c r="B114" s="459" t="s">
        <v>47</v>
      </c>
      <c r="C114" s="464">
        <v>4864830</v>
      </c>
      <c r="D114" s="46" t="s">
        <v>12</v>
      </c>
      <c r="E114" s="47" t="s">
        <v>350</v>
      </c>
      <c r="F114" s="473">
        <v>-1000</v>
      </c>
      <c r="G114" s="426">
        <v>40</v>
      </c>
      <c r="H114" s="427">
        <v>32</v>
      </c>
      <c r="I114" s="343">
        <f>G114-H114</f>
        <v>8</v>
      </c>
      <c r="J114" s="343">
        <f>$F114*I114</f>
        <v>-8000</v>
      </c>
      <c r="K114" s="343">
        <f>J114/1000000</f>
        <v>-0.008</v>
      </c>
      <c r="L114" s="426">
        <v>299</v>
      </c>
      <c r="M114" s="427">
        <v>177</v>
      </c>
      <c r="N114" s="427">
        <f>L114-M114</f>
        <v>122</v>
      </c>
      <c r="O114" s="427">
        <f>$F114*N114</f>
        <v>-122000</v>
      </c>
      <c r="P114" s="427">
        <f>O114/1000000</f>
        <v>-0.122</v>
      </c>
      <c r="Q114" s="699" t="s">
        <v>447</v>
      </c>
    </row>
    <row r="115" spans="1:17" ht="15.75" customHeight="1">
      <c r="A115" s="458"/>
      <c r="B115" s="461" t="s">
        <v>48</v>
      </c>
      <c r="C115" s="464"/>
      <c r="D115" s="46"/>
      <c r="E115" s="46"/>
      <c r="F115" s="473"/>
      <c r="G115" s="497"/>
      <c r="H115" s="492"/>
      <c r="I115" s="492"/>
      <c r="J115" s="492"/>
      <c r="K115" s="492"/>
      <c r="L115" s="423"/>
      <c r="M115" s="424"/>
      <c r="N115" s="424"/>
      <c r="O115" s="424"/>
      <c r="P115" s="424"/>
      <c r="Q115" s="179"/>
    </row>
    <row r="116" spans="1:17" ht="15.75" customHeight="1">
      <c r="A116" s="458">
        <v>17</v>
      </c>
      <c r="B116" s="459" t="s">
        <v>85</v>
      </c>
      <c r="C116" s="464">
        <v>4865169</v>
      </c>
      <c r="D116" s="46" t="s">
        <v>12</v>
      </c>
      <c r="E116" s="47" t="s">
        <v>350</v>
      </c>
      <c r="F116" s="473">
        <v>-1000</v>
      </c>
      <c r="G116" s="423">
        <v>1360</v>
      </c>
      <c r="H116" s="424">
        <v>1360</v>
      </c>
      <c r="I116" s="492">
        <f>G116-H116</f>
        <v>0</v>
      </c>
      <c r="J116" s="492">
        <f t="shared" si="22"/>
        <v>0</v>
      </c>
      <c r="K116" s="492">
        <f t="shared" si="23"/>
        <v>0</v>
      </c>
      <c r="L116" s="423">
        <v>61309</v>
      </c>
      <c r="M116" s="424">
        <v>61309</v>
      </c>
      <c r="N116" s="424">
        <f>L116-M116</f>
        <v>0</v>
      </c>
      <c r="O116" s="424">
        <f t="shared" si="24"/>
        <v>0</v>
      </c>
      <c r="P116" s="424">
        <f t="shared" si="25"/>
        <v>0</v>
      </c>
      <c r="Q116" s="179"/>
    </row>
    <row r="117" spans="1:17" ht="15.75" customHeight="1">
      <c r="A117" s="458"/>
      <c r="B117" s="460" t="s">
        <v>52</v>
      </c>
      <c r="C117" s="442"/>
      <c r="D117" s="50"/>
      <c r="E117" s="50"/>
      <c r="F117" s="473"/>
      <c r="G117" s="497"/>
      <c r="H117" s="498"/>
      <c r="I117" s="498"/>
      <c r="J117" s="498"/>
      <c r="K117" s="492"/>
      <c r="L117" s="426"/>
      <c r="M117" s="495"/>
      <c r="N117" s="495"/>
      <c r="O117" s="495"/>
      <c r="P117" s="424"/>
      <c r="Q117" s="224"/>
    </row>
    <row r="118" spans="1:17" ht="15.75" customHeight="1">
      <c r="A118" s="458"/>
      <c r="B118" s="460" t="s">
        <v>53</v>
      </c>
      <c r="C118" s="442"/>
      <c r="D118" s="50"/>
      <c r="E118" s="50"/>
      <c r="F118" s="473"/>
      <c r="G118" s="497"/>
      <c r="H118" s="498"/>
      <c r="I118" s="498"/>
      <c r="J118" s="498"/>
      <c r="K118" s="492"/>
      <c r="L118" s="426"/>
      <c r="M118" s="495"/>
      <c r="N118" s="495"/>
      <c r="O118" s="495"/>
      <c r="P118" s="424"/>
      <c r="Q118" s="224"/>
    </row>
    <row r="119" spans="1:17" ht="15.75" customHeight="1">
      <c r="A119" s="466"/>
      <c r="B119" s="469" t="s">
        <v>66</v>
      </c>
      <c r="C119" s="464"/>
      <c r="D119" s="50"/>
      <c r="E119" s="50"/>
      <c r="F119" s="473"/>
      <c r="G119" s="497"/>
      <c r="H119" s="492"/>
      <c r="I119" s="492"/>
      <c r="J119" s="492"/>
      <c r="K119" s="492"/>
      <c r="L119" s="426"/>
      <c r="M119" s="424"/>
      <c r="N119" s="424"/>
      <c r="O119" s="424"/>
      <c r="P119" s="424"/>
      <c r="Q119" s="224"/>
    </row>
    <row r="120" spans="1:17" ht="24" customHeight="1">
      <c r="A120" s="458">
        <v>18</v>
      </c>
      <c r="B120" s="470" t="s">
        <v>67</v>
      </c>
      <c r="C120" s="464">
        <v>4865091</v>
      </c>
      <c r="D120" s="46" t="s">
        <v>12</v>
      </c>
      <c r="E120" s="47" t="s">
        <v>350</v>
      </c>
      <c r="F120" s="473">
        <v>-500</v>
      </c>
      <c r="G120" s="423">
        <v>5473</v>
      </c>
      <c r="H120" s="424">
        <v>5473</v>
      </c>
      <c r="I120" s="492">
        <f>G120-H120</f>
        <v>0</v>
      </c>
      <c r="J120" s="492">
        <f>$F120*I120</f>
        <v>0</v>
      </c>
      <c r="K120" s="492">
        <f>J120/1000000</f>
        <v>0</v>
      </c>
      <c r="L120" s="423">
        <v>32762</v>
      </c>
      <c r="M120" s="424">
        <v>32548</v>
      </c>
      <c r="N120" s="424">
        <f>L120-M120</f>
        <v>214</v>
      </c>
      <c r="O120" s="424">
        <f>$F120*N120</f>
        <v>-107000</v>
      </c>
      <c r="P120" s="424">
        <f>O120/1000000</f>
        <v>-0.107</v>
      </c>
      <c r="Q120" s="550"/>
    </row>
    <row r="121" spans="1:17" s="690" customFormat="1" ht="15.75" customHeight="1">
      <c r="A121" s="458">
        <v>19</v>
      </c>
      <c r="B121" s="470" t="s">
        <v>68</v>
      </c>
      <c r="C121" s="464">
        <v>4902579</v>
      </c>
      <c r="D121" s="46" t="s">
        <v>12</v>
      </c>
      <c r="E121" s="47" t="s">
        <v>350</v>
      </c>
      <c r="F121" s="473">
        <v>-500</v>
      </c>
      <c r="G121" s="426">
        <v>0</v>
      </c>
      <c r="H121" s="427">
        <v>0</v>
      </c>
      <c r="I121" s="343">
        <f>G121-H121</f>
        <v>0</v>
      </c>
      <c r="J121" s="343">
        <f>$F121*I121</f>
        <v>0</v>
      </c>
      <c r="K121" s="343">
        <f>J121/1000000</f>
        <v>0</v>
      </c>
      <c r="L121" s="426">
        <v>182</v>
      </c>
      <c r="M121" s="427">
        <v>99</v>
      </c>
      <c r="N121" s="427">
        <f>L121-M121</f>
        <v>83</v>
      </c>
      <c r="O121" s="427">
        <f>$F121*N121</f>
        <v>-41500</v>
      </c>
      <c r="P121" s="427">
        <f>O121/1000000</f>
        <v>-0.0415</v>
      </c>
      <c r="Q121" s="699"/>
    </row>
    <row r="122" spans="1:17" ht="15.75" customHeight="1">
      <c r="A122" s="458">
        <v>20</v>
      </c>
      <c r="B122" s="470" t="s">
        <v>69</v>
      </c>
      <c r="C122" s="464">
        <v>4902531</v>
      </c>
      <c r="D122" s="46" t="s">
        <v>12</v>
      </c>
      <c r="E122" s="47" t="s">
        <v>350</v>
      </c>
      <c r="F122" s="473">
        <v>-500</v>
      </c>
      <c r="G122" s="423">
        <v>6759</v>
      </c>
      <c r="H122" s="424">
        <v>6712</v>
      </c>
      <c r="I122" s="492">
        <f aca="true" t="shared" si="26" ref="I122:I130">G122-H122</f>
        <v>47</v>
      </c>
      <c r="J122" s="492">
        <f>$F122*I122</f>
        <v>-23500</v>
      </c>
      <c r="K122" s="492">
        <f>J122/1000000</f>
        <v>-0.0235</v>
      </c>
      <c r="L122" s="423">
        <v>14986</v>
      </c>
      <c r="M122" s="424">
        <v>14978</v>
      </c>
      <c r="N122" s="424">
        <f aca="true" t="shared" si="27" ref="N122:N130">L122-M122</f>
        <v>8</v>
      </c>
      <c r="O122" s="424">
        <f>$F122*N122</f>
        <v>-4000</v>
      </c>
      <c r="P122" s="424">
        <f>O122/1000000</f>
        <v>-0.004</v>
      </c>
      <c r="Q122" s="179"/>
    </row>
    <row r="123" spans="1:17" s="690" customFormat="1" ht="15.75" customHeight="1">
      <c r="A123" s="458">
        <v>21</v>
      </c>
      <c r="B123" s="470" t="s">
        <v>70</v>
      </c>
      <c r="C123" s="464">
        <v>4865072</v>
      </c>
      <c r="D123" s="46" t="s">
        <v>12</v>
      </c>
      <c r="E123" s="47" t="s">
        <v>350</v>
      </c>
      <c r="F123" s="764">
        <v>-666.666666666667</v>
      </c>
      <c r="G123" s="426">
        <v>2049</v>
      </c>
      <c r="H123" s="427">
        <v>2002</v>
      </c>
      <c r="I123" s="343">
        <f>G123-H123</f>
        <v>47</v>
      </c>
      <c r="J123" s="343">
        <f>$F123*I123</f>
        <v>-31333.333333333347</v>
      </c>
      <c r="K123" s="343">
        <f>J123/1000000</f>
        <v>-0.031333333333333345</v>
      </c>
      <c r="L123" s="426">
        <v>1079</v>
      </c>
      <c r="M123" s="427">
        <v>1066</v>
      </c>
      <c r="N123" s="427">
        <f>L123-M123</f>
        <v>13</v>
      </c>
      <c r="O123" s="427">
        <f>$F123*N123</f>
        <v>-8666.666666666672</v>
      </c>
      <c r="P123" s="427">
        <f>O123/1000000</f>
        <v>-0.008666666666666671</v>
      </c>
      <c r="Q123" s="699"/>
    </row>
    <row r="124" spans="1:17" ht="15.75" customHeight="1">
      <c r="A124" s="458"/>
      <c r="B124" s="469" t="s">
        <v>34</v>
      </c>
      <c r="C124" s="464"/>
      <c r="D124" s="50"/>
      <c r="E124" s="50"/>
      <c r="F124" s="473"/>
      <c r="G124" s="497"/>
      <c r="H124" s="492"/>
      <c r="I124" s="492"/>
      <c r="J124" s="492"/>
      <c r="K124" s="492"/>
      <c r="L124" s="423"/>
      <c r="M124" s="424"/>
      <c r="N124" s="424"/>
      <c r="O124" s="424"/>
      <c r="P124" s="424"/>
      <c r="Q124" s="179"/>
    </row>
    <row r="125" spans="1:17" ht="15.75" customHeight="1">
      <c r="A125" s="458">
        <v>22</v>
      </c>
      <c r="B125" s="471" t="s">
        <v>71</v>
      </c>
      <c r="C125" s="472">
        <v>4864807</v>
      </c>
      <c r="D125" s="46" t="s">
        <v>12</v>
      </c>
      <c r="E125" s="47" t="s">
        <v>350</v>
      </c>
      <c r="F125" s="473">
        <v>-100</v>
      </c>
      <c r="G125" s="423">
        <v>171724</v>
      </c>
      <c r="H125" s="424">
        <v>170229</v>
      </c>
      <c r="I125" s="492">
        <f t="shared" si="26"/>
        <v>1495</v>
      </c>
      <c r="J125" s="492">
        <f>$F125*I125</f>
        <v>-149500</v>
      </c>
      <c r="K125" s="492">
        <f>J125/1000000</f>
        <v>-0.1495</v>
      </c>
      <c r="L125" s="423">
        <v>20535</v>
      </c>
      <c r="M125" s="424">
        <v>20532</v>
      </c>
      <c r="N125" s="424">
        <f t="shared" si="27"/>
        <v>3</v>
      </c>
      <c r="O125" s="424">
        <f>$F125*N125</f>
        <v>-300</v>
      </c>
      <c r="P125" s="424">
        <f>O125/1000000</f>
        <v>-0.0003</v>
      </c>
      <c r="Q125" s="179"/>
    </row>
    <row r="126" spans="1:17" ht="15.75" customHeight="1">
      <c r="A126" s="458">
        <v>23</v>
      </c>
      <c r="B126" s="471" t="s">
        <v>145</v>
      </c>
      <c r="C126" s="472">
        <v>4865086</v>
      </c>
      <c r="D126" s="46" t="s">
        <v>12</v>
      </c>
      <c r="E126" s="47" t="s">
        <v>350</v>
      </c>
      <c r="F126" s="473">
        <v>-100</v>
      </c>
      <c r="G126" s="423">
        <v>23895</v>
      </c>
      <c r="H126" s="424">
        <v>23889</v>
      </c>
      <c r="I126" s="492">
        <f t="shared" si="26"/>
        <v>6</v>
      </c>
      <c r="J126" s="492">
        <f>$F126*I126</f>
        <v>-600</v>
      </c>
      <c r="K126" s="492">
        <f>J126/1000000</f>
        <v>-0.0006</v>
      </c>
      <c r="L126" s="423">
        <v>47710</v>
      </c>
      <c r="M126" s="424">
        <v>47140</v>
      </c>
      <c r="N126" s="424">
        <f t="shared" si="27"/>
        <v>570</v>
      </c>
      <c r="O126" s="424">
        <f>$F126*N126</f>
        <v>-57000</v>
      </c>
      <c r="P126" s="424">
        <f>O126/1000000</f>
        <v>-0.057</v>
      </c>
      <c r="Q126" s="179"/>
    </row>
    <row r="127" spans="1:17" ht="15.75" customHeight="1">
      <c r="A127" s="458"/>
      <c r="B127" s="461" t="s">
        <v>72</v>
      </c>
      <c r="C127" s="464"/>
      <c r="D127" s="46"/>
      <c r="E127" s="46"/>
      <c r="F127" s="473"/>
      <c r="G127" s="497"/>
      <c r="H127" s="492"/>
      <c r="I127" s="492"/>
      <c r="J127" s="492"/>
      <c r="K127" s="492"/>
      <c r="L127" s="423"/>
      <c r="M127" s="424"/>
      <c r="N127" s="424"/>
      <c r="O127" s="424"/>
      <c r="P127" s="424"/>
      <c r="Q127" s="179"/>
    </row>
    <row r="128" spans="1:17" s="723" customFormat="1" ht="14.25" customHeight="1">
      <c r="A128" s="458">
        <v>24</v>
      </c>
      <c r="B128" s="459" t="s">
        <v>65</v>
      </c>
      <c r="C128" s="464">
        <v>4902568</v>
      </c>
      <c r="D128" s="46" t="s">
        <v>12</v>
      </c>
      <c r="E128" s="47" t="s">
        <v>350</v>
      </c>
      <c r="F128" s="473">
        <v>-100</v>
      </c>
      <c r="G128" s="426">
        <v>998465</v>
      </c>
      <c r="H128" s="427">
        <v>998476</v>
      </c>
      <c r="I128" s="343">
        <f>G128-H128</f>
        <v>-11</v>
      </c>
      <c r="J128" s="343">
        <f aca="true" t="shared" si="28" ref="J128:J133">$F128*I128</f>
        <v>1100</v>
      </c>
      <c r="K128" s="343">
        <f aca="true" t="shared" si="29" ref="K128:K133">J128/1000000</f>
        <v>0.0011</v>
      </c>
      <c r="L128" s="426">
        <v>28</v>
      </c>
      <c r="M128" s="427">
        <v>30</v>
      </c>
      <c r="N128" s="427">
        <f>L128-M128</f>
        <v>-2</v>
      </c>
      <c r="O128" s="427">
        <f aca="true" t="shared" si="30" ref="O128:O133">$F128*N128</f>
        <v>200</v>
      </c>
      <c r="P128" s="427">
        <f aca="true" t="shared" si="31" ref="P128:P133">O128/1000000</f>
        <v>0.0002</v>
      </c>
      <c r="Q128" s="699"/>
    </row>
    <row r="129" spans="1:17" s="690" customFormat="1" ht="15.75" customHeight="1">
      <c r="A129" s="458">
        <v>25</v>
      </c>
      <c r="B129" s="459" t="s">
        <v>73</v>
      </c>
      <c r="C129" s="464">
        <v>4902549</v>
      </c>
      <c r="D129" s="46" t="s">
        <v>12</v>
      </c>
      <c r="E129" s="47" t="s">
        <v>350</v>
      </c>
      <c r="F129" s="473">
        <v>-100</v>
      </c>
      <c r="G129" s="426">
        <v>999925</v>
      </c>
      <c r="H129" s="427">
        <v>999925</v>
      </c>
      <c r="I129" s="343">
        <f>G129-H129</f>
        <v>0</v>
      </c>
      <c r="J129" s="343">
        <f t="shared" si="28"/>
        <v>0</v>
      </c>
      <c r="K129" s="343">
        <f t="shared" si="29"/>
        <v>0</v>
      </c>
      <c r="L129" s="426">
        <v>999987</v>
      </c>
      <c r="M129" s="427">
        <v>999990</v>
      </c>
      <c r="N129" s="427">
        <f>L129-M129</f>
        <v>-3</v>
      </c>
      <c r="O129" s="427">
        <f t="shared" si="30"/>
        <v>300</v>
      </c>
      <c r="P129" s="427">
        <f t="shared" si="31"/>
        <v>0.0003</v>
      </c>
      <c r="Q129" s="725"/>
    </row>
    <row r="130" spans="1:17" ht="15.75" customHeight="1">
      <c r="A130" s="458">
        <v>26</v>
      </c>
      <c r="B130" s="459" t="s">
        <v>86</v>
      </c>
      <c r="C130" s="464">
        <v>4902537</v>
      </c>
      <c r="D130" s="46" t="s">
        <v>12</v>
      </c>
      <c r="E130" s="47" t="s">
        <v>350</v>
      </c>
      <c r="F130" s="473">
        <v>-100</v>
      </c>
      <c r="G130" s="423">
        <v>24156</v>
      </c>
      <c r="H130" s="424">
        <v>23827</v>
      </c>
      <c r="I130" s="492">
        <f t="shared" si="26"/>
        <v>329</v>
      </c>
      <c r="J130" s="492">
        <f t="shared" si="28"/>
        <v>-32900</v>
      </c>
      <c r="K130" s="492">
        <f t="shared" si="29"/>
        <v>-0.0329</v>
      </c>
      <c r="L130" s="423">
        <v>57144</v>
      </c>
      <c r="M130" s="424">
        <v>57143</v>
      </c>
      <c r="N130" s="424">
        <f t="shared" si="27"/>
        <v>1</v>
      </c>
      <c r="O130" s="424">
        <f t="shared" si="30"/>
        <v>-100</v>
      </c>
      <c r="P130" s="424">
        <f t="shared" si="31"/>
        <v>-0.0001</v>
      </c>
      <c r="Q130" s="179"/>
    </row>
    <row r="131" spans="1:17" s="690" customFormat="1" ht="15.75" customHeight="1">
      <c r="A131" s="458">
        <v>27</v>
      </c>
      <c r="B131" s="459" t="s">
        <v>74</v>
      </c>
      <c r="C131" s="464">
        <v>4902578</v>
      </c>
      <c r="D131" s="46" t="s">
        <v>12</v>
      </c>
      <c r="E131" s="47" t="s">
        <v>350</v>
      </c>
      <c r="F131" s="473">
        <v>-100</v>
      </c>
      <c r="G131" s="426">
        <v>0</v>
      </c>
      <c r="H131" s="427">
        <v>0</v>
      </c>
      <c r="I131" s="343">
        <f>G131-H131</f>
        <v>0</v>
      </c>
      <c r="J131" s="343">
        <f t="shared" si="28"/>
        <v>0</v>
      </c>
      <c r="K131" s="343">
        <f t="shared" si="29"/>
        <v>0</v>
      </c>
      <c r="L131" s="426">
        <v>0</v>
      </c>
      <c r="M131" s="427">
        <v>0</v>
      </c>
      <c r="N131" s="427">
        <f>L131-M131</f>
        <v>0</v>
      </c>
      <c r="O131" s="427">
        <f t="shared" si="30"/>
        <v>0</v>
      </c>
      <c r="P131" s="427">
        <f t="shared" si="31"/>
        <v>0</v>
      </c>
      <c r="Q131" s="733"/>
    </row>
    <row r="132" spans="1:17" s="690" customFormat="1" ht="15.75" customHeight="1">
      <c r="A132" s="458">
        <v>28</v>
      </c>
      <c r="B132" s="459" t="s">
        <v>75</v>
      </c>
      <c r="C132" s="464">
        <v>4902538</v>
      </c>
      <c r="D132" s="46" t="s">
        <v>12</v>
      </c>
      <c r="E132" s="47" t="s">
        <v>350</v>
      </c>
      <c r="F132" s="473">
        <v>-100</v>
      </c>
      <c r="G132" s="426">
        <v>999954</v>
      </c>
      <c r="H132" s="427">
        <v>999956</v>
      </c>
      <c r="I132" s="343">
        <f>G132-H132</f>
        <v>-2</v>
      </c>
      <c r="J132" s="343">
        <f t="shared" si="28"/>
        <v>200</v>
      </c>
      <c r="K132" s="343">
        <f t="shared" si="29"/>
        <v>0.0002</v>
      </c>
      <c r="L132" s="426">
        <v>999996</v>
      </c>
      <c r="M132" s="427">
        <v>999997</v>
      </c>
      <c r="N132" s="427">
        <f>L132-M132</f>
        <v>-1</v>
      </c>
      <c r="O132" s="427">
        <f t="shared" si="30"/>
        <v>100</v>
      </c>
      <c r="P132" s="427">
        <f t="shared" si="31"/>
        <v>0.0001</v>
      </c>
      <c r="Q132" s="699"/>
    </row>
    <row r="133" spans="1:17" s="690" customFormat="1" ht="15.75" customHeight="1">
      <c r="A133" s="458">
        <v>29</v>
      </c>
      <c r="B133" s="459" t="s">
        <v>61</v>
      </c>
      <c r="C133" s="464">
        <v>4902527</v>
      </c>
      <c r="D133" s="46" t="s">
        <v>12</v>
      </c>
      <c r="E133" s="47" t="s">
        <v>350</v>
      </c>
      <c r="F133" s="473">
        <v>-100</v>
      </c>
      <c r="G133" s="426">
        <v>0</v>
      </c>
      <c r="H133" s="427">
        <v>0</v>
      </c>
      <c r="I133" s="343">
        <f>G133-H133</f>
        <v>0</v>
      </c>
      <c r="J133" s="343">
        <f t="shared" si="28"/>
        <v>0</v>
      </c>
      <c r="K133" s="343">
        <f t="shared" si="29"/>
        <v>0</v>
      </c>
      <c r="L133" s="426">
        <v>0</v>
      </c>
      <c r="M133" s="427">
        <v>0</v>
      </c>
      <c r="N133" s="427">
        <f>L133-M133</f>
        <v>0</v>
      </c>
      <c r="O133" s="427">
        <f t="shared" si="30"/>
        <v>0</v>
      </c>
      <c r="P133" s="427">
        <f t="shared" si="31"/>
        <v>0</v>
      </c>
      <c r="Q133" s="699"/>
    </row>
    <row r="134" spans="1:17" ht="15.75" customHeight="1">
      <c r="A134" s="458"/>
      <c r="B134" s="461" t="s">
        <v>76</v>
      </c>
      <c r="C134" s="464"/>
      <c r="D134" s="46"/>
      <c r="E134" s="46"/>
      <c r="F134" s="473"/>
      <c r="G134" s="497"/>
      <c r="H134" s="492"/>
      <c r="I134" s="492"/>
      <c r="J134" s="492"/>
      <c r="K134" s="492"/>
      <c r="L134" s="423"/>
      <c r="M134" s="424"/>
      <c r="N134" s="424"/>
      <c r="O134" s="424"/>
      <c r="P134" s="424"/>
      <c r="Q134" s="179"/>
    </row>
    <row r="135" spans="1:17" s="690" customFormat="1" ht="15.75" customHeight="1">
      <c r="A135" s="458">
        <v>30</v>
      </c>
      <c r="B135" s="459" t="s">
        <v>77</v>
      </c>
      <c r="C135" s="464">
        <v>4902551</v>
      </c>
      <c r="D135" s="46" t="s">
        <v>12</v>
      </c>
      <c r="E135" s="47" t="s">
        <v>350</v>
      </c>
      <c r="F135" s="473">
        <v>-100</v>
      </c>
      <c r="G135" s="426">
        <v>179980</v>
      </c>
      <c r="H135" s="427">
        <v>179904</v>
      </c>
      <c r="I135" s="343">
        <f>G135-H135</f>
        <v>76</v>
      </c>
      <c r="J135" s="343">
        <f>$F135*I135</f>
        <v>-7600</v>
      </c>
      <c r="K135" s="343">
        <f>J135/1000000</f>
        <v>-0.0076</v>
      </c>
      <c r="L135" s="426">
        <v>55257</v>
      </c>
      <c r="M135" s="427">
        <v>54812</v>
      </c>
      <c r="N135" s="427">
        <f>L135-M135</f>
        <v>445</v>
      </c>
      <c r="O135" s="427">
        <f>$F135*N135</f>
        <v>-44500</v>
      </c>
      <c r="P135" s="427">
        <f>O135/1000000</f>
        <v>-0.0445</v>
      </c>
      <c r="Q135" s="699" t="s">
        <v>446</v>
      </c>
    </row>
    <row r="136" spans="1:17" s="690" customFormat="1" ht="15.75" customHeight="1">
      <c r="A136" s="458"/>
      <c r="B136" s="459"/>
      <c r="C136" s="464"/>
      <c r="D136" s="46"/>
      <c r="E136" s="47"/>
      <c r="F136" s="473"/>
      <c r="G136" s="426"/>
      <c r="H136" s="427"/>
      <c r="I136" s="343"/>
      <c r="J136" s="343"/>
      <c r="K136" s="343">
        <v>-0.0032</v>
      </c>
      <c r="L136" s="426"/>
      <c r="M136" s="427"/>
      <c r="N136" s="427"/>
      <c r="O136" s="427"/>
      <c r="P136" s="427">
        <v>-0.019</v>
      </c>
      <c r="Q136" s="699" t="s">
        <v>439</v>
      </c>
    </row>
    <row r="137" spans="1:17" s="690" customFormat="1" ht="15.75" customHeight="1">
      <c r="A137" s="458">
        <v>31</v>
      </c>
      <c r="B137" s="459" t="s">
        <v>78</v>
      </c>
      <c r="C137" s="464">
        <v>4902542</v>
      </c>
      <c r="D137" s="46" t="s">
        <v>12</v>
      </c>
      <c r="E137" s="47" t="s">
        <v>350</v>
      </c>
      <c r="F137" s="473">
        <v>-100</v>
      </c>
      <c r="G137" s="426">
        <v>22625</v>
      </c>
      <c r="H137" s="427">
        <v>21935</v>
      </c>
      <c r="I137" s="343">
        <f>G137-H137</f>
        <v>690</v>
      </c>
      <c r="J137" s="343">
        <f>$F137*I137</f>
        <v>-69000</v>
      </c>
      <c r="K137" s="343">
        <f>J137/1000000</f>
        <v>-0.069</v>
      </c>
      <c r="L137" s="426">
        <v>66418</v>
      </c>
      <c r="M137" s="427">
        <v>66300</v>
      </c>
      <c r="N137" s="427">
        <f>L137-M137</f>
        <v>118</v>
      </c>
      <c r="O137" s="427">
        <f>$F137*N137</f>
        <v>-11800</v>
      </c>
      <c r="P137" s="427">
        <f>O137/1000000</f>
        <v>-0.0118</v>
      </c>
      <c r="Q137" s="699"/>
    </row>
    <row r="138" spans="1:17" s="690" customFormat="1" ht="15.75" customHeight="1">
      <c r="A138" s="458">
        <v>32</v>
      </c>
      <c r="B138" s="459" t="s">
        <v>79</v>
      </c>
      <c r="C138" s="464">
        <v>4902544</v>
      </c>
      <c r="D138" s="46" t="s">
        <v>12</v>
      </c>
      <c r="E138" s="47" t="s">
        <v>350</v>
      </c>
      <c r="F138" s="473">
        <v>-100</v>
      </c>
      <c r="G138" s="426">
        <v>11237</v>
      </c>
      <c r="H138" s="427">
        <v>11237</v>
      </c>
      <c r="I138" s="343">
        <f>G138-H138</f>
        <v>0</v>
      </c>
      <c r="J138" s="343">
        <f>$F138*I138</f>
        <v>0</v>
      </c>
      <c r="K138" s="343">
        <f>J138/1000000</f>
        <v>0</v>
      </c>
      <c r="L138" s="426">
        <v>4695</v>
      </c>
      <c r="M138" s="427">
        <v>4695</v>
      </c>
      <c r="N138" s="427">
        <f>L138-M138</f>
        <v>0</v>
      </c>
      <c r="O138" s="427">
        <f>$F138*N138</f>
        <v>0</v>
      </c>
      <c r="P138" s="427">
        <f>O138/1000000</f>
        <v>0</v>
      </c>
      <c r="Q138" s="784" t="s">
        <v>448</v>
      </c>
    </row>
    <row r="139" spans="1:17" ht="15.75" customHeight="1" thickBot="1">
      <c r="A139" s="462"/>
      <c r="B139" s="463"/>
      <c r="C139" s="465"/>
      <c r="D139" s="109"/>
      <c r="E139" s="53"/>
      <c r="F139" s="413"/>
      <c r="G139" s="36"/>
      <c r="H139" s="30"/>
      <c r="I139" s="31"/>
      <c r="J139" s="31"/>
      <c r="K139" s="32">
        <v>-0.1331</v>
      </c>
      <c r="L139" s="449"/>
      <c r="M139" s="31"/>
      <c r="N139" s="31"/>
      <c r="O139" s="31"/>
      <c r="P139" s="32">
        <v>-0.0085</v>
      </c>
      <c r="Q139" s="180" t="s">
        <v>439</v>
      </c>
    </row>
    <row r="140" ht="13.5" thickTop="1"/>
    <row r="141" spans="4:16" ht="16.5">
      <c r="D141" s="22"/>
      <c r="K141" s="576">
        <f>SUM(K96:K139)</f>
        <v>-0.23963333333333336</v>
      </c>
      <c r="L141" s="61"/>
      <c r="M141" s="61"/>
      <c r="N141" s="61"/>
      <c r="O141" s="61"/>
      <c r="P141" s="499">
        <f>SUM(P96:P139)</f>
        <v>-0.06766666666666674</v>
      </c>
    </row>
    <row r="142" spans="11:16" ht="14.25">
      <c r="K142" s="61"/>
      <c r="L142" s="61"/>
      <c r="M142" s="61"/>
      <c r="N142" s="61"/>
      <c r="O142" s="61"/>
      <c r="P142" s="61"/>
    </row>
    <row r="143" spans="11:16" ht="14.25">
      <c r="K143" s="61"/>
      <c r="L143" s="61"/>
      <c r="M143" s="61"/>
      <c r="N143" s="61"/>
      <c r="O143" s="61"/>
      <c r="P143" s="61"/>
    </row>
    <row r="144" spans="17:18" ht="12.75">
      <c r="Q144" s="516" t="str">
        <f>NDPL!Q1</f>
        <v>September-2015</v>
      </c>
      <c r="R144" s="305"/>
    </row>
    <row r="145" ht="13.5" thickBot="1"/>
    <row r="146" spans="1:17" ht="44.25" customHeight="1">
      <c r="A146" s="416"/>
      <c r="B146" s="414" t="s">
        <v>150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9.5" customHeight="1">
      <c r="A147" s="273"/>
      <c r="B147" s="348" t="s">
        <v>151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59"/>
    </row>
    <row r="148" spans="1:17" ht="19.5" customHeight="1">
      <c r="A148" s="273"/>
      <c r="B148" s="344" t="s">
        <v>252</v>
      </c>
      <c r="C148" s="19"/>
      <c r="D148" s="19"/>
      <c r="E148" s="19"/>
      <c r="F148" s="19"/>
      <c r="G148" s="19"/>
      <c r="H148" s="19"/>
      <c r="I148" s="19"/>
      <c r="J148" s="19"/>
      <c r="K148" s="242">
        <f>K57</f>
        <v>-0.057150000000000256</v>
      </c>
      <c r="L148" s="242"/>
      <c r="M148" s="242"/>
      <c r="N148" s="242"/>
      <c r="O148" s="242"/>
      <c r="P148" s="242">
        <f>P57</f>
        <v>-6.376499999999998</v>
      </c>
      <c r="Q148" s="59"/>
    </row>
    <row r="149" spans="1:17" ht="19.5" customHeight="1">
      <c r="A149" s="273"/>
      <c r="B149" s="344" t="s">
        <v>253</v>
      </c>
      <c r="C149" s="19"/>
      <c r="D149" s="19"/>
      <c r="E149" s="19"/>
      <c r="F149" s="19"/>
      <c r="G149" s="19"/>
      <c r="H149" s="19"/>
      <c r="I149" s="19"/>
      <c r="J149" s="19"/>
      <c r="K149" s="577">
        <f>K141</f>
        <v>-0.23963333333333336</v>
      </c>
      <c r="L149" s="242"/>
      <c r="M149" s="242"/>
      <c r="N149" s="242"/>
      <c r="O149" s="242"/>
      <c r="P149" s="242">
        <f>P141</f>
        <v>-0.06766666666666674</v>
      </c>
      <c r="Q149" s="59"/>
    </row>
    <row r="150" spans="1:17" ht="19.5" customHeight="1">
      <c r="A150" s="273"/>
      <c r="B150" s="344" t="s">
        <v>152</v>
      </c>
      <c r="C150" s="19"/>
      <c r="D150" s="19"/>
      <c r="E150" s="19"/>
      <c r="F150" s="19"/>
      <c r="G150" s="19"/>
      <c r="H150" s="19"/>
      <c r="I150" s="19"/>
      <c r="J150" s="19"/>
      <c r="K150" s="577">
        <f>'ROHTAK ROAD'!K46</f>
        <v>-0.106875</v>
      </c>
      <c r="L150" s="242"/>
      <c r="M150" s="242"/>
      <c r="N150" s="242"/>
      <c r="O150" s="242"/>
      <c r="P150" s="577">
        <f>'ROHTAK ROAD'!P46</f>
        <v>-0.17195000000000002</v>
      </c>
      <c r="Q150" s="59"/>
    </row>
    <row r="151" spans="1:17" ht="19.5" customHeight="1">
      <c r="A151" s="273"/>
      <c r="B151" s="344" t="s">
        <v>153</v>
      </c>
      <c r="C151" s="19"/>
      <c r="D151" s="19"/>
      <c r="E151" s="19"/>
      <c r="F151" s="19"/>
      <c r="G151" s="19"/>
      <c r="H151" s="19"/>
      <c r="I151" s="19"/>
      <c r="J151" s="19"/>
      <c r="K151" s="577">
        <f>SUM(K148:K150)</f>
        <v>-0.4036583333333336</v>
      </c>
      <c r="L151" s="242"/>
      <c r="M151" s="242"/>
      <c r="N151" s="242"/>
      <c r="O151" s="242"/>
      <c r="P151" s="577">
        <f>SUM(P148:P150)</f>
        <v>-6.616116666666665</v>
      </c>
      <c r="Q151" s="59"/>
    </row>
    <row r="152" spans="1:17" ht="19.5" customHeight="1">
      <c r="A152" s="273"/>
      <c r="B152" s="348" t="s">
        <v>154</v>
      </c>
      <c r="C152" s="19"/>
      <c r="D152" s="19"/>
      <c r="E152" s="19"/>
      <c r="F152" s="19"/>
      <c r="G152" s="19"/>
      <c r="H152" s="19"/>
      <c r="I152" s="19"/>
      <c r="J152" s="19"/>
      <c r="K152" s="242"/>
      <c r="L152" s="242"/>
      <c r="M152" s="242"/>
      <c r="N152" s="242"/>
      <c r="O152" s="242"/>
      <c r="P152" s="242"/>
      <c r="Q152" s="59"/>
    </row>
    <row r="153" spans="1:17" ht="19.5" customHeight="1">
      <c r="A153" s="273"/>
      <c r="B153" s="344" t="s">
        <v>254</v>
      </c>
      <c r="C153" s="19"/>
      <c r="D153" s="19"/>
      <c r="E153" s="19"/>
      <c r="F153" s="19"/>
      <c r="G153" s="19"/>
      <c r="H153" s="19"/>
      <c r="I153" s="19"/>
      <c r="J153" s="19"/>
      <c r="K153" s="242">
        <f>K88</f>
        <v>-0.41200000000000003</v>
      </c>
      <c r="L153" s="242"/>
      <c r="M153" s="242"/>
      <c r="N153" s="242"/>
      <c r="O153" s="242"/>
      <c r="P153" s="242">
        <f>P88</f>
        <v>14.834999999999999</v>
      </c>
      <c r="Q153" s="59"/>
    </row>
    <row r="154" spans="1:17" ht="19.5" customHeight="1" thickBot="1">
      <c r="A154" s="274"/>
      <c r="B154" s="415" t="s">
        <v>155</v>
      </c>
      <c r="C154" s="60"/>
      <c r="D154" s="60"/>
      <c r="E154" s="60"/>
      <c r="F154" s="60"/>
      <c r="G154" s="60"/>
      <c r="H154" s="60"/>
      <c r="I154" s="60"/>
      <c r="J154" s="60"/>
      <c r="K154" s="578">
        <f>SUM(K151:K153)</f>
        <v>-0.8156583333333336</v>
      </c>
      <c r="L154" s="240"/>
      <c r="M154" s="240"/>
      <c r="N154" s="240"/>
      <c r="O154" s="240"/>
      <c r="P154" s="239">
        <f>SUM(P151:P153)</f>
        <v>8.218883333333334</v>
      </c>
      <c r="Q154" s="241"/>
    </row>
    <row r="155" ht="12.75">
      <c r="A155" s="273"/>
    </row>
    <row r="156" ht="12.75">
      <c r="A156" s="273"/>
    </row>
    <row r="157" ht="12.75">
      <c r="A157" s="273"/>
    </row>
    <row r="158" ht="13.5" thickBot="1">
      <c r="A158" s="274"/>
    </row>
    <row r="159" spans="1:17" ht="12.75">
      <c r="A159" s="267"/>
      <c r="B159" s="268"/>
      <c r="C159" s="268"/>
      <c r="D159" s="268"/>
      <c r="E159" s="268"/>
      <c r="F159" s="268"/>
      <c r="G159" s="268"/>
      <c r="H159" s="57"/>
      <c r="I159" s="57"/>
      <c r="J159" s="57"/>
      <c r="K159" s="57"/>
      <c r="L159" s="57"/>
      <c r="M159" s="57"/>
      <c r="N159" s="57"/>
      <c r="O159" s="57"/>
      <c r="P159" s="57"/>
      <c r="Q159" s="58"/>
    </row>
    <row r="160" spans="1:17" ht="23.25">
      <c r="A160" s="275" t="s">
        <v>331</v>
      </c>
      <c r="B160" s="259"/>
      <c r="C160" s="259"/>
      <c r="D160" s="259"/>
      <c r="E160" s="259"/>
      <c r="F160" s="259"/>
      <c r="G160" s="25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69"/>
      <c r="B161" s="259"/>
      <c r="C161" s="259"/>
      <c r="D161" s="259"/>
      <c r="E161" s="259"/>
      <c r="F161" s="259"/>
      <c r="G161" s="25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0"/>
      <c r="B162" s="271"/>
      <c r="C162" s="271"/>
      <c r="D162" s="271"/>
      <c r="E162" s="271"/>
      <c r="F162" s="271"/>
      <c r="G162" s="271"/>
      <c r="H162" s="19"/>
      <c r="I162" s="19"/>
      <c r="J162" s="19"/>
      <c r="K162" s="297" t="s">
        <v>343</v>
      </c>
      <c r="L162" s="19"/>
      <c r="M162" s="19"/>
      <c r="N162" s="19"/>
      <c r="O162" s="19"/>
      <c r="P162" s="297" t="s">
        <v>344</v>
      </c>
      <c r="Q162" s="59"/>
    </row>
    <row r="163" spans="1:17" ht="12.75">
      <c r="A163" s="272"/>
      <c r="B163" s="158"/>
      <c r="C163" s="158"/>
      <c r="D163" s="158"/>
      <c r="E163" s="158"/>
      <c r="F163" s="158"/>
      <c r="G163" s="158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2"/>
      <c r="B164" s="158"/>
      <c r="C164" s="158"/>
      <c r="D164" s="158"/>
      <c r="E164" s="158"/>
      <c r="F164" s="158"/>
      <c r="G164" s="158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8">
      <c r="A165" s="276" t="s">
        <v>334</v>
      </c>
      <c r="B165" s="260"/>
      <c r="C165" s="260"/>
      <c r="D165" s="261"/>
      <c r="E165" s="261"/>
      <c r="F165" s="262"/>
      <c r="G165" s="261"/>
      <c r="H165" s="19"/>
      <c r="I165" s="19"/>
      <c r="J165" s="19"/>
      <c r="K165" s="501">
        <f>K154</f>
        <v>-0.8156583333333336</v>
      </c>
      <c r="L165" s="261" t="s">
        <v>332</v>
      </c>
      <c r="M165" s="19"/>
      <c r="N165" s="19"/>
      <c r="O165" s="19"/>
      <c r="P165" s="501">
        <f>P154</f>
        <v>8.218883333333334</v>
      </c>
      <c r="Q165" s="283" t="s">
        <v>332</v>
      </c>
    </row>
    <row r="166" spans="1:17" ht="18">
      <c r="A166" s="277"/>
      <c r="B166" s="263"/>
      <c r="C166" s="263"/>
      <c r="D166" s="259"/>
      <c r="E166" s="259"/>
      <c r="F166" s="264"/>
      <c r="G166" s="259"/>
      <c r="H166" s="19"/>
      <c r="I166" s="19"/>
      <c r="J166" s="19"/>
      <c r="K166" s="502"/>
      <c r="L166" s="259"/>
      <c r="M166" s="19"/>
      <c r="N166" s="19"/>
      <c r="O166" s="19"/>
      <c r="P166" s="502"/>
      <c r="Q166" s="284"/>
    </row>
    <row r="167" spans="1:17" ht="18">
      <c r="A167" s="278" t="s">
        <v>333</v>
      </c>
      <c r="B167" s="265"/>
      <c r="C167" s="51"/>
      <c r="D167" s="259"/>
      <c r="E167" s="259"/>
      <c r="F167" s="266"/>
      <c r="G167" s="261"/>
      <c r="H167" s="19"/>
      <c r="I167" s="19"/>
      <c r="J167" s="19"/>
      <c r="K167" s="502">
        <f>'STEPPED UP GENCO'!K44</f>
        <v>0.25186265999999996</v>
      </c>
      <c r="L167" s="261" t="s">
        <v>332</v>
      </c>
      <c r="M167" s="19"/>
      <c r="N167" s="19"/>
      <c r="O167" s="19"/>
      <c r="P167" s="502">
        <f>'STEPPED UP GENCO'!P44</f>
        <v>-1.0028301808</v>
      </c>
      <c r="Q167" s="283" t="s">
        <v>332</v>
      </c>
    </row>
    <row r="168" spans="1:17" ht="12.75">
      <c r="A168" s="273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3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20.25">
      <c r="A171" s="273"/>
      <c r="B171" s="19"/>
      <c r="C171" s="19"/>
      <c r="D171" s="19"/>
      <c r="E171" s="19"/>
      <c r="F171" s="19"/>
      <c r="G171" s="19"/>
      <c r="H171" s="260"/>
      <c r="I171" s="260"/>
      <c r="J171" s="279" t="s">
        <v>335</v>
      </c>
      <c r="K171" s="448">
        <f>SUM(K165:K170)</f>
        <v>-0.5637956733333336</v>
      </c>
      <c r="L171" s="279" t="s">
        <v>332</v>
      </c>
      <c r="M171" s="158"/>
      <c r="N171" s="19"/>
      <c r="O171" s="19"/>
      <c r="P171" s="448">
        <f>SUM(P165:P170)</f>
        <v>7.216053152533334</v>
      </c>
      <c r="Q171" s="476" t="s">
        <v>332</v>
      </c>
    </row>
    <row r="172" spans="1:17" ht="13.5" thickBot="1">
      <c r="A172" s="274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0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4"/>
  <sheetViews>
    <sheetView view="pageBreakPreview" zoomScale="55" zoomScaleNormal="70" zoomScaleSheetLayoutView="55" workbookViewId="0" topLeftCell="A92">
      <selection activeCell="A111" sqref="A111:IV111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8515625" style="0" customWidth="1"/>
    <col min="18" max="19" width="9.140625" style="0" hidden="1" customWidth="1"/>
    <col min="20" max="20" width="0.71875" style="0" hidden="1" customWidth="1"/>
    <col min="21" max="23" width="9.140625" style="0" hidden="1" customWidth="1"/>
  </cols>
  <sheetData>
    <row r="1" spans="1:17" ht="23.25" customHeight="1">
      <c r="A1" s="1" t="s">
        <v>240</v>
      </c>
      <c r="P1" s="513" t="str">
        <f>NDPL!$Q$1</f>
        <v>September-2015</v>
      </c>
      <c r="Q1" s="513"/>
    </row>
    <row r="2" ht="12.75">
      <c r="A2" s="17" t="s">
        <v>241</v>
      </c>
    </row>
    <row r="3" ht="20.25" customHeight="1">
      <c r="A3" s="503" t="s">
        <v>156</v>
      </c>
    </row>
    <row r="4" spans="1:16" ht="21" customHeight="1" thickBot="1">
      <c r="A4" s="504" t="s">
        <v>194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6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39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39" t="s">
        <v>6</v>
      </c>
      <c r="Q5" s="40" t="s">
        <v>313</v>
      </c>
    </row>
    <row r="6" ht="2.25" customHeight="1" hidden="1" thickBot="1" thickTop="1"/>
    <row r="7" spans="1:17" ht="19.5" customHeight="1" thickTop="1">
      <c r="A7" s="345"/>
      <c r="B7" s="346" t="s">
        <v>157</v>
      </c>
      <c r="C7" s="347"/>
      <c r="D7" s="42"/>
      <c r="E7" s="42"/>
      <c r="F7" s="42"/>
      <c r="G7" s="34"/>
      <c r="H7" s="720"/>
      <c r="I7" s="720"/>
      <c r="J7" s="720"/>
      <c r="K7" s="720"/>
      <c r="L7" s="721"/>
      <c r="M7" s="720"/>
      <c r="N7" s="720"/>
      <c r="O7" s="720"/>
      <c r="P7" s="720"/>
      <c r="Q7" s="178"/>
    </row>
    <row r="8" spans="1:17" ht="24" customHeight="1">
      <c r="A8" s="321">
        <v>1</v>
      </c>
      <c r="B8" s="383" t="s">
        <v>158</v>
      </c>
      <c r="C8" s="384">
        <v>4865170</v>
      </c>
      <c r="D8" s="150" t="s">
        <v>12</v>
      </c>
      <c r="E8" s="115" t="s">
        <v>350</v>
      </c>
      <c r="F8" s="393">
        <v>5000</v>
      </c>
      <c r="G8" s="426">
        <v>174</v>
      </c>
      <c r="H8" s="427">
        <v>108</v>
      </c>
      <c r="I8" s="397">
        <f aca="true" t="shared" si="0" ref="I8:I16">G8-H8</f>
        <v>66</v>
      </c>
      <c r="J8" s="397">
        <f>$F8*I8</f>
        <v>330000</v>
      </c>
      <c r="K8" s="397">
        <f>J8/1000000</f>
        <v>0.33</v>
      </c>
      <c r="L8" s="426">
        <v>999921</v>
      </c>
      <c r="M8" s="427">
        <v>999914</v>
      </c>
      <c r="N8" s="397">
        <f aca="true" t="shared" si="1" ref="N8:N16">L8-M8</f>
        <v>7</v>
      </c>
      <c r="O8" s="397">
        <f>$F8*N8</f>
        <v>35000</v>
      </c>
      <c r="P8" s="397">
        <f>O8/1000000</f>
        <v>0.035</v>
      </c>
      <c r="Q8" s="529"/>
    </row>
    <row r="9" spans="1:17" ht="24.75" customHeight="1">
      <c r="A9" s="321">
        <v>2</v>
      </c>
      <c r="B9" s="383" t="s">
        <v>159</v>
      </c>
      <c r="C9" s="384">
        <v>4865095</v>
      </c>
      <c r="D9" s="150" t="s">
        <v>12</v>
      </c>
      <c r="E9" s="115" t="s">
        <v>350</v>
      </c>
      <c r="F9" s="393">
        <v>1333.33</v>
      </c>
      <c r="G9" s="426">
        <v>985244</v>
      </c>
      <c r="H9" s="427">
        <v>984977</v>
      </c>
      <c r="I9" s="397">
        <f t="shared" si="0"/>
        <v>267</v>
      </c>
      <c r="J9" s="397">
        <f aca="true" t="shared" si="2" ref="J9:J79">$F9*I9</f>
        <v>355999.11</v>
      </c>
      <c r="K9" s="397">
        <f aca="true" t="shared" si="3" ref="K9:K79">J9/1000000</f>
        <v>0.35599911</v>
      </c>
      <c r="L9" s="426">
        <v>673109</v>
      </c>
      <c r="M9" s="427">
        <v>673097</v>
      </c>
      <c r="N9" s="397">
        <f t="shared" si="1"/>
        <v>12</v>
      </c>
      <c r="O9" s="397">
        <f aca="true" t="shared" si="4" ref="O9:O79">$F9*N9</f>
        <v>15999.96</v>
      </c>
      <c r="P9" s="722">
        <f aca="true" t="shared" si="5" ref="P9:P79">O9/1000000</f>
        <v>0.01599996</v>
      </c>
      <c r="Q9" s="652"/>
    </row>
    <row r="10" spans="1:17" ht="22.5" customHeight="1">
      <c r="A10" s="321">
        <v>3</v>
      </c>
      <c r="B10" s="383" t="s">
        <v>160</v>
      </c>
      <c r="C10" s="384">
        <v>4865166</v>
      </c>
      <c r="D10" s="150" t="s">
        <v>12</v>
      </c>
      <c r="E10" s="115" t="s">
        <v>350</v>
      </c>
      <c r="F10" s="393">
        <v>5000</v>
      </c>
      <c r="G10" s="426">
        <v>10188</v>
      </c>
      <c r="H10" s="427">
        <v>10151</v>
      </c>
      <c r="I10" s="397">
        <f t="shared" si="0"/>
        <v>37</v>
      </c>
      <c r="J10" s="397">
        <f t="shared" si="2"/>
        <v>185000</v>
      </c>
      <c r="K10" s="397">
        <f t="shared" si="3"/>
        <v>0.185</v>
      </c>
      <c r="L10" s="426">
        <v>71149</v>
      </c>
      <c r="M10" s="427">
        <v>71148</v>
      </c>
      <c r="N10" s="397">
        <f t="shared" si="1"/>
        <v>1</v>
      </c>
      <c r="O10" s="397">
        <f t="shared" si="4"/>
        <v>5000</v>
      </c>
      <c r="P10" s="397">
        <f t="shared" si="5"/>
        <v>0.005</v>
      </c>
      <c r="Q10" s="390"/>
    </row>
    <row r="11" spans="1:17" s="690" customFormat="1" ht="22.5" customHeight="1">
      <c r="A11" s="321">
        <v>4</v>
      </c>
      <c r="B11" s="383" t="s">
        <v>161</v>
      </c>
      <c r="C11" s="384">
        <v>4865151</v>
      </c>
      <c r="D11" s="150" t="s">
        <v>12</v>
      </c>
      <c r="E11" s="115" t="s">
        <v>350</v>
      </c>
      <c r="F11" s="393">
        <v>1000</v>
      </c>
      <c r="G11" s="426">
        <v>14197</v>
      </c>
      <c r="H11" s="427">
        <v>13773</v>
      </c>
      <c r="I11" s="397">
        <f t="shared" si="0"/>
        <v>424</v>
      </c>
      <c r="J11" s="397">
        <f t="shared" si="2"/>
        <v>424000</v>
      </c>
      <c r="K11" s="397">
        <f t="shared" si="3"/>
        <v>0.424</v>
      </c>
      <c r="L11" s="426">
        <v>184</v>
      </c>
      <c r="M11" s="427">
        <v>175</v>
      </c>
      <c r="N11" s="397">
        <f t="shared" si="1"/>
        <v>9</v>
      </c>
      <c r="O11" s="397">
        <f t="shared" si="4"/>
        <v>9000</v>
      </c>
      <c r="P11" s="397">
        <f t="shared" si="5"/>
        <v>0.009</v>
      </c>
      <c r="Q11" s="752"/>
    </row>
    <row r="12" spans="1:17" s="690" customFormat="1" ht="22.5" customHeight="1">
      <c r="A12" s="321">
        <v>5</v>
      </c>
      <c r="B12" s="383" t="s">
        <v>162</v>
      </c>
      <c r="C12" s="384">
        <v>4865152</v>
      </c>
      <c r="D12" s="150" t="s">
        <v>12</v>
      </c>
      <c r="E12" s="115" t="s">
        <v>350</v>
      </c>
      <c r="F12" s="393">
        <v>300</v>
      </c>
      <c r="G12" s="426">
        <v>1605</v>
      </c>
      <c r="H12" s="427">
        <v>1605</v>
      </c>
      <c r="I12" s="397">
        <f t="shared" si="0"/>
        <v>0</v>
      </c>
      <c r="J12" s="397">
        <f t="shared" si="2"/>
        <v>0</v>
      </c>
      <c r="K12" s="397">
        <f t="shared" si="3"/>
        <v>0</v>
      </c>
      <c r="L12" s="426">
        <v>112</v>
      </c>
      <c r="M12" s="427">
        <v>112</v>
      </c>
      <c r="N12" s="397">
        <f t="shared" si="1"/>
        <v>0</v>
      </c>
      <c r="O12" s="397">
        <f t="shared" si="4"/>
        <v>0</v>
      </c>
      <c r="P12" s="397">
        <f t="shared" si="5"/>
        <v>0</v>
      </c>
      <c r="Q12" s="785"/>
    </row>
    <row r="13" spans="1:17" s="690" customFormat="1" ht="22.5" customHeight="1">
      <c r="A13" s="321">
        <v>6</v>
      </c>
      <c r="B13" s="383" t="s">
        <v>163</v>
      </c>
      <c r="C13" s="384">
        <v>4865111</v>
      </c>
      <c r="D13" s="150" t="s">
        <v>12</v>
      </c>
      <c r="E13" s="115" t="s">
        <v>350</v>
      </c>
      <c r="F13" s="393">
        <v>100</v>
      </c>
      <c r="G13" s="426">
        <v>2372</v>
      </c>
      <c r="H13" s="427">
        <v>1582</v>
      </c>
      <c r="I13" s="397">
        <f>G13-H13</f>
        <v>790</v>
      </c>
      <c r="J13" s="397">
        <f>$F13*I13</f>
        <v>79000</v>
      </c>
      <c r="K13" s="397">
        <f>J13/1000000</f>
        <v>0.079</v>
      </c>
      <c r="L13" s="426">
        <v>367</v>
      </c>
      <c r="M13" s="427">
        <v>231</v>
      </c>
      <c r="N13" s="397">
        <f>L13-M13</f>
        <v>136</v>
      </c>
      <c r="O13" s="397">
        <f>$F13*N13</f>
        <v>13600</v>
      </c>
      <c r="P13" s="397">
        <f>O13/1000000</f>
        <v>0.0136</v>
      </c>
      <c r="Q13" s="727"/>
    </row>
    <row r="14" spans="1:17" ht="22.5" customHeight="1">
      <c r="A14" s="321">
        <v>7</v>
      </c>
      <c r="B14" s="383" t="s">
        <v>164</v>
      </c>
      <c r="C14" s="384">
        <v>4865140</v>
      </c>
      <c r="D14" s="150" t="s">
        <v>12</v>
      </c>
      <c r="E14" s="115" t="s">
        <v>350</v>
      </c>
      <c r="F14" s="393">
        <v>75</v>
      </c>
      <c r="G14" s="426">
        <v>721413</v>
      </c>
      <c r="H14" s="427">
        <v>714108</v>
      </c>
      <c r="I14" s="397">
        <f t="shared" si="0"/>
        <v>7305</v>
      </c>
      <c r="J14" s="397">
        <f>$F14*I14</f>
        <v>547875</v>
      </c>
      <c r="K14" s="397">
        <f>J14/1000000</f>
        <v>0.547875</v>
      </c>
      <c r="L14" s="426">
        <v>27920</v>
      </c>
      <c r="M14" s="427">
        <v>27866</v>
      </c>
      <c r="N14" s="397">
        <f t="shared" si="1"/>
        <v>54</v>
      </c>
      <c r="O14" s="397">
        <f>$F14*N14</f>
        <v>4050</v>
      </c>
      <c r="P14" s="397">
        <f>O14/1000000</f>
        <v>0.00405</v>
      </c>
      <c r="Q14" s="529"/>
    </row>
    <row r="15" spans="1:17" s="690" customFormat="1" ht="22.5" customHeight="1">
      <c r="A15" s="321">
        <v>8</v>
      </c>
      <c r="B15" s="726" t="s">
        <v>165</v>
      </c>
      <c r="C15" s="384">
        <v>4865148</v>
      </c>
      <c r="D15" s="150" t="s">
        <v>12</v>
      </c>
      <c r="E15" s="115" t="s">
        <v>350</v>
      </c>
      <c r="F15" s="393">
        <v>75</v>
      </c>
      <c r="G15" s="426">
        <v>997288</v>
      </c>
      <c r="H15" s="427">
        <v>996676</v>
      </c>
      <c r="I15" s="397">
        <f t="shared" si="0"/>
        <v>612</v>
      </c>
      <c r="J15" s="397">
        <f t="shared" si="2"/>
        <v>45900</v>
      </c>
      <c r="K15" s="397">
        <f t="shared" si="3"/>
        <v>0.0459</v>
      </c>
      <c r="L15" s="426">
        <v>999803</v>
      </c>
      <c r="M15" s="427">
        <v>999655</v>
      </c>
      <c r="N15" s="397">
        <f t="shared" si="1"/>
        <v>148</v>
      </c>
      <c r="O15" s="397">
        <f t="shared" si="4"/>
        <v>11100</v>
      </c>
      <c r="P15" s="397">
        <f t="shared" si="5"/>
        <v>0.0111</v>
      </c>
      <c r="Q15" s="727"/>
    </row>
    <row r="16" spans="1:17" ht="18">
      <c r="A16" s="321">
        <v>9</v>
      </c>
      <c r="B16" s="383" t="s">
        <v>166</v>
      </c>
      <c r="C16" s="384">
        <v>4865181</v>
      </c>
      <c r="D16" s="150" t="s">
        <v>12</v>
      </c>
      <c r="E16" s="115" t="s">
        <v>350</v>
      </c>
      <c r="F16" s="393">
        <v>900</v>
      </c>
      <c r="G16" s="426">
        <v>999627</v>
      </c>
      <c r="H16" s="427">
        <v>999684</v>
      </c>
      <c r="I16" s="397">
        <f t="shared" si="0"/>
        <v>-57</v>
      </c>
      <c r="J16" s="397">
        <f t="shared" si="2"/>
        <v>-51300</v>
      </c>
      <c r="K16" s="397">
        <f t="shared" si="3"/>
        <v>-0.0513</v>
      </c>
      <c r="L16" s="426">
        <v>998740</v>
      </c>
      <c r="M16" s="427">
        <v>998741</v>
      </c>
      <c r="N16" s="397">
        <f t="shared" si="1"/>
        <v>-1</v>
      </c>
      <c r="O16" s="397">
        <f t="shared" si="4"/>
        <v>-900</v>
      </c>
      <c r="P16" s="397">
        <f t="shared" si="5"/>
        <v>-0.0009</v>
      </c>
      <c r="Q16" s="652"/>
    </row>
    <row r="17" spans="1:17" ht="15.75" customHeight="1">
      <c r="A17" s="321"/>
      <c r="B17" s="385" t="s">
        <v>167</v>
      </c>
      <c r="C17" s="384"/>
      <c r="D17" s="150"/>
      <c r="E17" s="150"/>
      <c r="F17" s="393"/>
      <c r="G17" s="585"/>
      <c r="H17" s="584"/>
      <c r="I17" s="399"/>
      <c r="J17" s="399"/>
      <c r="K17" s="402"/>
      <c r="L17" s="400"/>
      <c r="M17" s="399"/>
      <c r="N17" s="399"/>
      <c r="O17" s="399"/>
      <c r="P17" s="402"/>
      <c r="Q17" s="390"/>
    </row>
    <row r="18" spans="1:17" s="690" customFormat="1" ht="22.5" customHeight="1">
      <c r="A18" s="321">
        <v>10</v>
      </c>
      <c r="B18" s="383" t="s">
        <v>15</v>
      </c>
      <c r="C18" s="384">
        <v>5128454</v>
      </c>
      <c r="D18" s="150" t="s">
        <v>12</v>
      </c>
      <c r="E18" s="115" t="s">
        <v>350</v>
      </c>
      <c r="F18" s="393">
        <v>-500</v>
      </c>
      <c r="G18" s="426">
        <v>208</v>
      </c>
      <c r="H18" s="427">
        <v>150</v>
      </c>
      <c r="I18" s="397">
        <f>G18-H18</f>
        <v>58</v>
      </c>
      <c r="J18" s="397">
        <f t="shared" si="2"/>
        <v>-29000</v>
      </c>
      <c r="K18" s="397">
        <f t="shared" si="3"/>
        <v>-0.029</v>
      </c>
      <c r="L18" s="426">
        <v>994683</v>
      </c>
      <c r="M18" s="427">
        <v>994631</v>
      </c>
      <c r="N18" s="397">
        <f>L18-M18</f>
        <v>52</v>
      </c>
      <c r="O18" s="397">
        <f t="shared" si="4"/>
        <v>-26000</v>
      </c>
      <c r="P18" s="397">
        <f t="shared" si="5"/>
        <v>-0.026</v>
      </c>
      <c r="Q18" s="727"/>
    </row>
    <row r="19" spans="1:17" ht="22.5" customHeight="1">
      <c r="A19" s="321">
        <v>11</v>
      </c>
      <c r="B19" s="350" t="s">
        <v>16</v>
      </c>
      <c r="C19" s="384">
        <v>4864974</v>
      </c>
      <c r="D19" s="103" t="s">
        <v>12</v>
      </c>
      <c r="E19" s="115" t="s">
        <v>350</v>
      </c>
      <c r="F19" s="393">
        <v>-1000</v>
      </c>
      <c r="G19" s="423">
        <v>987787</v>
      </c>
      <c r="H19" s="424">
        <v>987759</v>
      </c>
      <c r="I19" s="399">
        <f>G19-H19</f>
        <v>28</v>
      </c>
      <c r="J19" s="399">
        <f t="shared" si="2"/>
        <v>-28000</v>
      </c>
      <c r="K19" s="399">
        <f t="shared" si="3"/>
        <v>-0.028</v>
      </c>
      <c r="L19" s="423">
        <v>948093</v>
      </c>
      <c r="M19" s="424">
        <v>948068</v>
      </c>
      <c r="N19" s="399">
        <f>L19-M19</f>
        <v>25</v>
      </c>
      <c r="O19" s="399">
        <f t="shared" si="4"/>
        <v>-25000</v>
      </c>
      <c r="P19" s="399">
        <f t="shared" si="5"/>
        <v>-0.025</v>
      </c>
      <c r="Q19" s="390"/>
    </row>
    <row r="20" spans="1:17" s="690" customFormat="1" ht="22.5" customHeight="1">
      <c r="A20" s="321">
        <v>12</v>
      </c>
      <c r="B20" s="383" t="s">
        <v>17</v>
      </c>
      <c r="C20" s="384">
        <v>5100234</v>
      </c>
      <c r="D20" s="150" t="s">
        <v>12</v>
      </c>
      <c r="E20" s="115" t="s">
        <v>350</v>
      </c>
      <c r="F20" s="393">
        <v>-1000</v>
      </c>
      <c r="G20" s="426">
        <v>996014</v>
      </c>
      <c r="H20" s="427">
        <v>996017</v>
      </c>
      <c r="I20" s="397">
        <f>G20-H20</f>
        <v>-3</v>
      </c>
      <c r="J20" s="397">
        <f t="shared" si="2"/>
        <v>3000</v>
      </c>
      <c r="K20" s="397">
        <f t="shared" si="3"/>
        <v>0.003</v>
      </c>
      <c r="L20" s="426">
        <v>996171</v>
      </c>
      <c r="M20" s="427">
        <v>996155</v>
      </c>
      <c r="N20" s="397">
        <f>L20-M20</f>
        <v>16</v>
      </c>
      <c r="O20" s="397">
        <f t="shared" si="4"/>
        <v>-16000</v>
      </c>
      <c r="P20" s="397">
        <f t="shared" si="5"/>
        <v>-0.016</v>
      </c>
      <c r="Q20" s="727"/>
    </row>
    <row r="21" spans="1:17" s="690" customFormat="1" ht="22.5" customHeight="1">
      <c r="A21" s="321">
        <v>13</v>
      </c>
      <c r="B21" s="383" t="s">
        <v>168</v>
      </c>
      <c r="C21" s="384">
        <v>4864973</v>
      </c>
      <c r="D21" s="150" t="s">
        <v>12</v>
      </c>
      <c r="E21" s="115" t="s">
        <v>350</v>
      </c>
      <c r="F21" s="393">
        <v>-1000</v>
      </c>
      <c r="G21" s="426">
        <v>154</v>
      </c>
      <c r="H21" s="427">
        <v>159</v>
      </c>
      <c r="I21" s="397">
        <f>G21-H21</f>
        <v>-5</v>
      </c>
      <c r="J21" s="397">
        <f>$F21*I21</f>
        <v>5000</v>
      </c>
      <c r="K21" s="397">
        <f>J21/1000000</f>
        <v>0.005</v>
      </c>
      <c r="L21" s="426">
        <v>999990</v>
      </c>
      <c r="M21" s="427">
        <v>999977</v>
      </c>
      <c r="N21" s="397">
        <f>L21-M21</f>
        <v>13</v>
      </c>
      <c r="O21" s="397">
        <f>$F21*N21</f>
        <v>-13000</v>
      </c>
      <c r="P21" s="397">
        <f>O21/1000000</f>
        <v>-0.013</v>
      </c>
      <c r="Q21" s="727"/>
    </row>
    <row r="22" spans="1:17" ht="15" customHeight="1">
      <c r="A22" s="321"/>
      <c r="B22" s="385" t="s">
        <v>169</v>
      </c>
      <c r="C22" s="384"/>
      <c r="D22" s="150"/>
      <c r="E22" s="150"/>
      <c r="F22" s="393"/>
      <c r="G22" s="585"/>
      <c r="H22" s="584"/>
      <c r="I22" s="399"/>
      <c r="J22" s="399"/>
      <c r="K22" s="399"/>
      <c r="L22" s="400"/>
      <c r="M22" s="399"/>
      <c r="N22" s="399"/>
      <c r="O22" s="399"/>
      <c r="P22" s="399"/>
      <c r="Q22" s="390"/>
    </row>
    <row r="23" spans="1:17" ht="18.75" customHeight="1">
      <c r="A23" s="321">
        <v>14</v>
      </c>
      <c r="B23" s="383" t="s">
        <v>15</v>
      </c>
      <c r="C23" s="384">
        <v>5128437</v>
      </c>
      <c r="D23" s="150" t="s">
        <v>12</v>
      </c>
      <c r="E23" s="115" t="s">
        <v>350</v>
      </c>
      <c r="F23" s="393">
        <v>-1000</v>
      </c>
      <c r="G23" s="423">
        <v>979119</v>
      </c>
      <c r="H23" s="424">
        <v>979146</v>
      </c>
      <c r="I23" s="399">
        <f>G23-H23</f>
        <v>-27</v>
      </c>
      <c r="J23" s="399">
        <f t="shared" si="2"/>
        <v>27000</v>
      </c>
      <c r="K23" s="399">
        <f t="shared" si="3"/>
        <v>0.027</v>
      </c>
      <c r="L23" s="423">
        <v>969969</v>
      </c>
      <c r="M23" s="424">
        <v>970265</v>
      </c>
      <c r="N23" s="399">
        <f>L23-M23</f>
        <v>-296</v>
      </c>
      <c r="O23" s="399">
        <f t="shared" si="4"/>
        <v>296000</v>
      </c>
      <c r="P23" s="399">
        <f t="shared" si="5"/>
        <v>0.296</v>
      </c>
      <c r="Q23" s="660"/>
    </row>
    <row r="24" spans="1:17" ht="17.25" customHeight="1">
      <c r="A24" s="321">
        <v>15</v>
      </c>
      <c r="B24" s="383" t="s">
        <v>16</v>
      </c>
      <c r="C24" s="384">
        <v>5128439</v>
      </c>
      <c r="D24" s="150" t="s">
        <v>12</v>
      </c>
      <c r="E24" s="115" t="s">
        <v>350</v>
      </c>
      <c r="F24" s="393">
        <v>-1000</v>
      </c>
      <c r="G24" s="423">
        <v>35914</v>
      </c>
      <c r="H24" s="424">
        <v>35813</v>
      </c>
      <c r="I24" s="399">
        <f>G24-H24</f>
        <v>101</v>
      </c>
      <c r="J24" s="399">
        <f t="shared" si="2"/>
        <v>-101000</v>
      </c>
      <c r="K24" s="399">
        <f t="shared" si="3"/>
        <v>-0.101</v>
      </c>
      <c r="L24" s="423">
        <v>983855</v>
      </c>
      <c r="M24" s="424">
        <v>983636</v>
      </c>
      <c r="N24" s="399">
        <f>L24-M24</f>
        <v>219</v>
      </c>
      <c r="O24" s="399">
        <f t="shared" si="4"/>
        <v>-219000</v>
      </c>
      <c r="P24" s="399">
        <f t="shared" si="5"/>
        <v>-0.219</v>
      </c>
      <c r="Q24" s="660"/>
    </row>
    <row r="25" spans="1:17" ht="17.25" customHeight="1">
      <c r="A25" s="321">
        <v>16</v>
      </c>
      <c r="B25" s="383" t="s">
        <v>17</v>
      </c>
      <c r="C25" s="384">
        <v>5128460</v>
      </c>
      <c r="D25" s="150" t="s">
        <v>12</v>
      </c>
      <c r="E25" s="115" t="s">
        <v>350</v>
      </c>
      <c r="F25" s="393">
        <v>-1000</v>
      </c>
      <c r="G25" s="423">
        <v>38294</v>
      </c>
      <c r="H25" s="424">
        <v>38307</v>
      </c>
      <c r="I25" s="399">
        <f>G25-H25</f>
        <v>-13</v>
      </c>
      <c r="J25" s="399">
        <f>$F25*I25</f>
        <v>13000</v>
      </c>
      <c r="K25" s="399">
        <f>J25/1000000</f>
        <v>0.013</v>
      </c>
      <c r="L25" s="423">
        <v>992469</v>
      </c>
      <c r="M25" s="424">
        <v>992921</v>
      </c>
      <c r="N25" s="399">
        <f>L25-M25</f>
        <v>-452</v>
      </c>
      <c r="O25" s="399">
        <f>$F25*N25</f>
        <v>452000</v>
      </c>
      <c r="P25" s="399">
        <f>O25/1000000</f>
        <v>0.452</v>
      </c>
      <c r="Q25" s="660"/>
    </row>
    <row r="26" spans="1:17" ht="17.25" customHeight="1">
      <c r="A26" s="321"/>
      <c r="B26" s="348" t="s">
        <v>170</v>
      </c>
      <c r="C26" s="384"/>
      <c r="D26" s="103"/>
      <c r="E26" s="103"/>
      <c r="F26" s="393"/>
      <c r="G26" s="585"/>
      <c r="H26" s="584"/>
      <c r="I26" s="399"/>
      <c r="J26" s="399"/>
      <c r="K26" s="399"/>
      <c r="L26" s="400"/>
      <c r="M26" s="399"/>
      <c r="N26" s="399"/>
      <c r="O26" s="399"/>
      <c r="P26" s="399"/>
      <c r="Q26" s="390"/>
    </row>
    <row r="27" spans="1:17" s="690" customFormat="1" ht="18.75" customHeight="1">
      <c r="A27" s="321">
        <v>17</v>
      </c>
      <c r="B27" s="383" t="s">
        <v>15</v>
      </c>
      <c r="C27" s="384">
        <v>5128451</v>
      </c>
      <c r="D27" s="150" t="s">
        <v>12</v>
      </c>
      <c r="E27" s="115" t="s">
        <v>350</v>
      </c>
      <c r="F27" s="393">
        <v>-500</v>
      </c>
      <c r="G27" s="426">
        <v>2677</v>
      </c>
      <c r="H27" s="427">
        <v>2673</v>
      </c>
      <c r="I27" s="397">
        <f>G27-H27</f>
        <v>4</v>
      </c>
      <c r="J27" s="397">
        <f t="shared" si="2"/>
        <v>-2000</v>
      </c>
      <c r="K27" s="397">
        <f t="shared" si="3"/>
        <v>-0.002</v>
      </c>
      <c r="L27" s="426">
        <v>996504</v>
      </c>
      <c r="M27" s="427">
        <v>997269</v>
      </c>
      <c r="N27" s="397">
        <f>L27-M27</f>
        <v>-765</v>
      </c>
      <c r="O27" s="397">
        <f t="shared" si="4"/>
        <v>382500</v>
      </c>
      <c r="P27" s="397">
        <f t="shared" si="5"/>
        <v>0.3825</v>
      </c>
      <c r="Q27" s="708"/>
    </row>
    <row r="28" spans="1:17" s="690" customFormat="1" ht="17.25" customHeight="1">
      <c r="A28" s="321">
        <v>18</v>
      </c>
      <c r="B28" s="383" t="s">
        <v>16</v>
      </c>
      <c r="C28" s="384">
        <v>4864970</v>
      </c>
      <c r="D28" s="150" t="s">
        <v>12</v>
      </c>
      <c r="E28" s="115" t="s">
        <v>350</v>
      </c>
      <c r="F28" s="393">
        <v>-1000</v>
      </c>
      <c r="G28" s="426">
        <v>2005</v>
      </c>
      <c r="H28" s="427">
        <v>1880</v>
      </c>
      <c r="I28" s="397">
        <f>G28-H28</f>
        <v>125</v>
      </c>
      <c r="J28" s="397">
        <f t="shared" si="2"/>
        <v>-125000</v>
      </c>
      <c r="K28" s="397">
        <f t="shared" si="3"/>
        <v>-0.125</v>
      </c>
      <c r="L28" s="426">
        <v>995619</v>
      </c>
      <c r="M28" s="427">
        <v>995652</v>
      </c>
      <c r="N28" s="397">
        <f>L28-M28</f>
        <v>-33</v>
      </c>
      <c r="O28" s="397">
        <f t="shared" si="4"/>
        <v>33000</v>
      </c>
      <c r="P28" s="397">
        <f t="shared" si="5"/>
        <v>0.033</v>
      </c>
      <c r="Q28" s="727"/>
    </row>
    <row r="29" spans="1:17" s="690" customFormat="1" ht="15.75" customHeight="1">
      <c r="A29" s="321">
        <v>19</v>
      </c>
      <c r="B29" s="383" t="s">
        <v>17</v>
      </c>
      <c r="C29" s="384">
        <v>4864971</v>
      </c>
      <c r="D29" s="150" t="s">
        <v>12</v>
      </c>
      <c r="E29" s="115" t="s">
        <v>350</v>
      </c>
      <c r="F29" s="393">
        <v>-1000</v>
      </c>
      <c r="G29" s="426">
        <v>23031</v>
      </c>
      <c r="H29" s="427">
        <v>23034</v>
      </c>
      <c r="I29" s="397">
        <f>G29-H29</f>
        <v>-3</v>
      </c>
      <c r="J29" s="397">
        <f t="shared" si="2"/>
        <v>3000</v>
      </c>
      <c r="K29" s="397">
        <f t="shared" si="3"/>
        <v>0.003</v>
      </c>
      <c r="L29" s="426">
        <v>1341</v>
      </c>
      <c r="M29" s="427">
        <v>1781</v>
      </c>
      <c r="N29" s="397">
        <f>L29-M29</f>
        <v>-440</v>
      </c>
      <c r="O29" s="397">
        <f t="shared" si="4"/>
        <v>440000</v>
      </c>
      <c r="P29" s="397">
        <f t="shared" si="5"/>
        <v>0.44</v>
      </c>
      <c r="Q29" s="727"/>
    </row>
    <row r="30" spans="1:17" s="690" customFormat="1" ht="15.75" customHeight="1">
      <c r="A30" s="321">
        <v>20</v>
      </c>
      <c r="B30" s="350" t="s">
        <v>168</v>
      </c>
      <c r="C30" s="384">
        <v>4864995</v>
      </c>
      <c r="D30" s="103" t="s">
        <v>12</v>
      </c>
      <c r="E30" s="115" t="s">
        <v>350</v>
      </c>
      <c r="F30" s="393">
        <v>-1000</v>
      </c>
      <c r="G30" s="426">
        <v>10491</v>
      </c>
      <c r="H30" s="427">
        <v>10168</v>
      </c>
      <c r="I30" s="397">
        <f>G30-H30</f>
        <v>323</v>
      </c>
      <c r="J30" s="397">
        <f t="shared" si="2"/>
        <v>-323000</v>
      </c>
      <c r="K30" s="397">
        <f t="shared" si="3"/>
        <v>-0.323</v>
      </c>
      <c r="L30" s="426">
        <v>999718</v>
      </c>
      <c r="M30" s="427">
        <v>999638</v>
      </c>
      <c r="N30" s="397">
        <f>L30-M30</f>
        <v>80</v>
      </c>
      <c r="O30" s="397">
        <f t="shared" si="4"/>
        <v>-80000</v>
      </c>
      <c r="P30" s="397">
        <f t="shared" si="5"/>
        <v>-0.08</v>
      </c>
      <c r="Q30" s="777"/>
    </row>
    <row r="31" spans="1:17" ht="17.25" customHeight="1">
      <c r="A31" s="321"/>
      <c r="B31" s="385" t="s">
        <v>171</v>
      </c>
      <c r="C31" s="384"/>
      <c r="D31" s="150"/>
      <c r="E31" s="150"/>
      <c r="F31" s="393"/>
      <c r="G31" s="585"/>
      <c r="H31" s="584"/>
      <c r="I31" s="399"/>
      <c r="J31" s="399"/>
      <c r="K31" s="399"/>
      <c r="L31" s="400"/>
      <c r="M31" s="399"/>
      <c r="N31" s="399"/>
      <c r="O31" s="399"/>
      <c r="P31" s="399"/>
      <c r="Q31" s="390"/>
    </row>
    <row r="32" spans="1:17" ht="19.5" customHeight="1">
      <c r="A32" s="321"/>
      <c r="B32" s="385" t="s">
        <v>41</v>
      </c>
      <c r="C32" s="384"/>
      <c r="D32" s="150"/>
      <c r="E32" s="150"/>
      <c r="F32" s="393"/>
      <c r="G32" s="585"/>
      <c r="H32" s="584"/>
      <c r="I32" s="399"/>
      <c r="J32" s="399"/>
      <c r="K32" s="399"/>
      <c r="L32" s="400"/>
      <c r="M32" s="399"/>
      <c r="N32" s="399"/>
      <c r="O32" s="399"/>
      <c r="P32" s="399"/>
      <c r="Q32" s="390"/>
    </row>
    <row r="33" spans="1:17" ht="22.5" customHeight="1">
      <c r="A33" s="321">
        <v>21</v>
      </c>
      <c r="B33" s="383" t="s">
        <v>172</v>
      </c>
      <c r="C33" s="384">
        <v>4864955</v>
      </c>
      <c r="D33" s="150" t="s">
        <v>12</v>
      </c>
      <c r="E33" s="115" t="s">
        <v>350</v>
      </c>
      <c r="F33" s="393">
        <v>1000</v>
      </c>
      <c r="G33" s="423">
        <v>13793</v>
      </c>
      <c r="H33" s="424">
        <v>13503</v>
      </c>
      <c r="I33" s="399">
        <f>G33-H33</f>
        <v>290</v>
      </c>
      <c r="J33" s="399">
        <f t="shared" si="2"/>
        <v>290000</v>
      </c>
      <c r="K33" s="399">
        <f t="shared" si="3"/>
        <v>0.29</v>
      </c>
      <c r="L33" s="423">
        <v>7864</v>
      </c>
      <c r="M33" s="424">
        <v>7858</v>
      </c>
      <c r="N33" s="399">
        <f>L33-M33</f>
        <v>6</v>
      </c>
      <c r="O33" s="399">
        <f t="shared" si="4"/>
        <v>6000</v>
      </c>
      <c r="P33" s="399">
        <f t="shared" si="5"/>
        <v>0.006</v>
      </c>
      <c r="Q33" s="390"/>
    </row>
    <row r="34" spans="1:17" ht="18.75" customHeight="1">
      <c r="A34" s="321"/>
      <c r="B34" s="348" t="s">
        <v>173</v>
      </c>
      <c r="C34" s="384"/>
      <c r="D34" s="103"/>
      <c r="E34" s="103"/>
      <c r="F34" s="393"/>
      <c r="G34" s="585"/>
      <c r="H34" s="584"/>
      <c r="I34" s="399"/>
      <c r="J34" s="399"/>
      <c r="K34" s="399"/>
      <c r="L34" s="400"/>
      <c r="M34" s="399"/>
      <c r="N34" s="399"/>
      <c r="O34" s="399"/>
      <c r="P34" s="399"/>
      <c r="Q34" s="390"/>
    </row>
    <row r="35" spans="1:17" s="690" customFormat="1" ht="22.5" customHeight="1">
      <c r="A35" s="321">
        <v>22</v>
      </c>
      <c r="B35" s="350" t="s">
        <v>15</v>
      </c>
      <c r="C35" s="384">
        <v>5269210</v>
      </c>
      <c r="D35" s="103" t="s">
        <v>12</v>
      </c>
      <c r="E35" s="115" t="s">
        <v>350</v>
      </c>
      <c r="F35" s="393">
        <v>-1000</v>
      </c>
      <c r="G35" s="426">
        <v>990733</v>
      </c>
      <c r="H35" s="343">
        <v>990920</v>
      </c>
      <c r="I35" s="397">
        <f>G35-H35</f>
        <v>-187</v>
      </c>
      <c r="J35" s="397">
        <f>$F35*I35</f>
        <v>187000</v>
      </c>
      <c r="K35" s="397">
        <f>J35/1000000</f>
        <v>0.187</v>
      </c>
      <c r="L35" s="426">
        <v>993701</v>
      </c>
      <c r="M35" s="343">
        <v>994339</v>
      </c>
      <c r="N35" s="397">
        <f>L35-M35</f>
        <v>-638</v>
      </c>
      <c r="O35" s="397">
        <f>$F35*N35</f>
        <v>638000</v>
      </c>
      <c r="P35" s="397">
        <f>O35/1000000</f>
        <v>0.638</v>
      </c>
      <c r="Q35" s="727"/>
    </row>
    <row r="36" spans="1:17" s="690" customFormat="1" ht="22.5" customHeight="1">
      <c r="A36" s="321">
        <v>23</v>
      </c>
      <c r="B36" s="383" t="s">
        <v>16</v>
      </c>
      <c r="C36" s="384">
        <v>5269211</v>
      </c>
      <c r="D36" s="150" t="s">
        <v>12</v>
      </c>
      <c r="E36" s="115" t="s">
        <v>350</v>
      </c>
      <c r="F36" s="393">
        <v>-1000</v>
      </c>
      <c r="G36" s="426">
        <v>997407</v>
      </c>
      <c r="H36" s="343">
        <v>997456</v>
      </c>
      <c r="I36" s="397">
        <f>G36-H36</f>
        <v>-49</v>
      </c>
      <c r="J36" s="397">
        <f>$F36*I36</f>
        <v>49000</v>
      </c>
      <c r="K36" s="397">
        <f>J36/1000000</f>
        <v>0.049</v>
      </c>
      <c r="L36" s="426">
        <v>994682</v>
      </c>
      <c r="M36" s="343">
        <v>995086</v>
      </c>
      <c r="N36" s="397">
        <f>L36-M36</f>
        <v>-404</v>
      </c>
      <c r="O36" s="397">
        <f>$F36*N36</f>
        <v>404000</v>
      </c>
      <c r="P36" s="397">
        <f>O36/1000000</f>
        <v>0.404</v>
      </c>
      <c r="Q36" s="754"/>
    </row>
    <row r="37" spans="1:17" ht="18.75" customHeight="1">
      <c r="A37" s="321"/>
      <c r="B37" s="385" t="s">
        <v>174</v>
      </c>
      <c r="C37" s="384"/>
      <c r="D37" s="150"/>
      <c r="E37" s="150"/>
      <c r="F37" s="391"/>
      <c r="G37" s="585"/>
      <c r="H37" s="584"/>
      <c r="I37" s="399"/>
      <c r="J37" s="399"/>
      <c r="K37" s="399"/>
      <c r="L37" s="400"/>
      <c r="M37" s="399"/>
      <c r="N37" s="399"/>
      <c r="O37" s="399"/>
      <c r="P37" s="399"/>
      <c r="Q37" s="390"/>
    </row>
    <row r="38" spans="1:17" s="690" customFormat="1" ht="22.5" customHeight="1">
      <c r="A38" s="321">
        <v>24</v>
      </c>
      <c r="B38" s="383" t="s">
        <v>431</v>
      </c>
      <c r="C38" s="384">
        <v>4865010</v>
      </c>
      <c r="D38" s="150" t="s">
        <v>12</v>
      </c>
      <c r="E38" s="115" t="s">
        <v>350</v>
      </c>
      <c r="F38" s="393">
        <v>-1000</v>
      </c>
      <c r="G38" s="426">
        <v>998655</v>
      </c>
      <c r="H38" s="427">
        <v>998563</v>
      </c>
      <c r="I38" s="397">
        <f>G38-H38</f>
        <v>92</v>
      </c>
      <c r="J38" s="397">
        <f>$F38*I38</f>
        <v>-92000</v>
      </c>
      <c r="K38" s="397">
        <f>J38/1000000</f>
        <v>-0.092</v>
      </c>
      <c r="L38" s="426">
        <v>997240</v>
      </c>
      <c r="M38" s="427">
        <v>997338</v>
      </c>
      <c r="N38" s="397">
        <f>L38-M38</f>
        <v>-98</v>
      </c>
      <c r="O38" s="397">
        <f>$F38*N38</f>
        <v>98000</v>
      </c>
      <c r="P38" s="397">
        <f>O38/1000000</f>
        <v>0.098</v>
      </c>
      <c r="Q38" s="727"/>
    </row>
    <row r="39" spans="1:17" s="690" customFormat="1" ht="22.5" customHeight="1">
      <c r="A39" s="321">
        <v>25</v>
      </c>
      <c r="B39" s="383" t="s">
        <v>432</v>
      </c>
      <c r="C39" s="384">
        <v>4864965</v>
      </c>
      <c r="D39" s="150" t="s">
        <v>12</v>
      </c>
      <c r="E39" s="115" t="s">
        <v>350</v>
      </c>
      <c r="F39" s="393">
        <v>-1000</v>
      </c>
      <c r="G39" s="426">
        <v>990496</v>
      </c>
      <c r="H39" s="427">
        <v>990389</v>
      </c>
      <c r="I39" s="397">
        <f>G39-H39</f>
        <v>107</v>
      </c>
      <c r="J39" s="397">
        <f t="shared" si="2"/>
        <v>-107000</v>
      </c>
      <c r="K39" s="397">
        <f t="shared" si="3"/>
        <v>-0.107</v>
      </c>
      <c r="L39" s="426">
        <v>942616</v>
      </c>
      <c r="M39" s="427">
        <v>942877</v>
      </c>
      <c r="N39" s="397">
        <f>L39-M39</f>
        <v>-261</v>
      </c>
      <c r="O39" s="397">
        <f t="shared" si="4"/>
        <v>261000</v>
      </c>
      <c r="P39" s="397">
        <f t="shared" si="5"/>
        <v>0.261</v>
      </c>
      <c r="Q39" s="727"/>
    </row>
    <row r="40" spans="1:17" s="690" customFormat="1" ht="22.5" customHeight="1">
      <c r="A40" s="321">
        <v>26</v>
      </c>
      <c r="B40" s="350" t="s">
        <v>433</v>
      </c>
      <c r="C40" s="384">
        <v>4864933</v>
      </c>
      <c r="D40" s="103" t="s">
        <v>12</v>
      </c>
      <c r="E40" s="115" t="s">
        <v>350</v>
      </c>
      <c r="F40" s="393">
        <v>-1000</v>
      </c>
      <c r="G40" s="426">
        <v>998047</v>
      </c>
      <c r="H40" s="427">
        <v>997984</v>
      </c>
      <c r="I40" s="397">
        <f>G40-H40</f>
        <v>63</v>
      </c>
      <c r="J40" s="397">
        <f t="shared" si="2"/>
        <v>-63000</v>
      </c>
      <c r="K40" s="397">
        <f t="shared" si="3"/>
        <v>-0.063</v>
      </c>
      <c r="L40" s="426">
        <v>37063</v>
      </c>
      <c r="M40" s="427">
        <v>37139</v>
      </c>
      <c r="N40" s="397">
        <f>L40-M40</f>
        <v>-76</v>
      </c>
      <c r="O40" s="397">
        <f t="shared" si="4"/>
        <v>76000</v>
      </c>
      <c r="P40" s="397">
        <f t="shared" si="5"/>
        <v>0.076</v>
      </c>
      <c r="Q40" s="727"/>
    </row>
    <row r="41" spans="1:17" s="690" customFormat="1" ht="22.5" customHeight="1">
      <c r="A41" s="321">
        <v>27</v>
      </c>
      <c r="B41" s="383" t="s">
        <v>434</v>
      </c>
      <c r="C41" s="384">
        <v>4864904</v>
      </c>
      <c r="D41" s="150" t="s">
        <v>12</v>
      </c>
      <c r="E41" s="115" t="s">
        <v>350</v>
      </c>
      <c r="F41" s="393">
        <v>-1000</v>
      </c>
      <c r="G41" s="426">
        <v>999800</v>
      </c>
      <c r="H41" s="427">
        <v>999819</v>
      </c>
      <c r="I41" s="397">
        <f>G41-H41</f>
        <v>-19</v>
      </c>
      <c r="J41" s="397">
        <f>$F41*I41</f>
        <v>19000</v>
      </c>
      <c r="K41" s="397">
        <f>J41/1000000</f>
        <v>0.019</v>
      </c>
      <c r="L41" s="426">
        <v>998113</v>
      </c>
      <c r="M41" s="427">
        <v>998131</v>
      </c>
      <c r="N41" s="397">
        <f>L41-M41</f>
        <v>-18</v>
      </c>
      <c r="O41" s="397">
        <f>$F41*N41</f>
        <v>18000</v>
      </c>
      <c r="P41" s="397">
        <f>O41/1000000</f>
        <v>0.018</v>
      </c>
      <c r="Q41" s="727"/>
    </row>
    <row r="42" spans="1:17" ht="22.5" customHeight="1" thickBot="1">
      <c r="A42" s="321">
        <v>28</v>
      </c>
      <c r="B42" s="383" t="s">
        <v>435</v>
      </c>
      <c r="C42" s="384">
        <v>4864907</v>
      </c>
      <c r="D42" s="150" t="s">
        <v>12</v>
      </c>
      <c r="E42" s="115" t="s">
        <v>350</v>
      </c>
      <c r="F42" s="548">
        <v>-1000</v>
      </c>
      <c r="G42" s="423">
        <v>997031</v>
      </c>
      <c r="H42" s="424">
        <v>997033</v>
      </c>
      <c r="I42" s="399">
        <f>G42-H42</f>
        <v>-2</v>
      </c>
      <c r="J42" s="399">
        <f t="shared" si="2"/>
        <v>2000</v>
      </c>
      <c r="K42" s="399">
        <f t="shared" si="3"/>
        <v>0.002</v>
      </c>
      <c r="L42" s="423">
        <v>864769</v>
      </c>
      <c r="M42" s="424">
        <v>864839</v>
      </c>
      <c r="N42" s="399">
        <f>L42-M42</f>
        <v>-70</v>
      </c>
      <c r="O42" s="399">
        <f t="shared" si="4"/>
        <v>70000</v>
      </c>
      <c r="P42" s="399">
        <f t="shared" si="5"/>
        <v>0.07</v>
      </c>
      <c r="Q42" s="390"/>
    </row>
    <row r="43" spans="1:17" ht="18" customHeight="1" thickBot="1" thickTop="1">
      <c r="A43" s="505" t="s">
        <v>339</v>
      </c>
      <c r="B43" s="386"/>
      <c r="C43" s="387"/>
      <c r="D43" s="309"/>
      <c r="E43" s="310"/>
      <c r="F43" s="393"/>
      <c r="G43" s="586"/>
      <c r="H43" s="587"/>
      <c r="I43" s="405"/>
      <c r="J43" s="405"/>
      <c r="K43" s="405"/>
      <c r="L43" s="405"/>
      <c r="M43" s="406"/>
      <c r="N43" s="405"/>
      <c r="O43" s="405"/>
      <c r="P43" s="514" t="str">
        <f>NDPL!$Q$1</f>
        <v>September-2015</v>
      </c>
      <c r="Q43" s="514"/>
    </row>
    <row r="44" spans="1:17" ht="19.5" customHeight="1" thickTop="1">
      <c r="A44" s="345"/>
      <c r="B44" s="348" t="s">
        <v>175</v>
      </c>
      <c r="C44" s="384"/>
      <c r="D44" s="103"/>
      <c r="E44" s="103"/>
      <c r="F44" s="549"/>
      <c r="G44" s="585"/>
      <c r="H44" s="584"/>
      <c r="I44" s="399"/>
      <c r="J44" s="399"/>
      <c r="K44" s="399"/>
      <c r="L44" s="400"/>
      <c r="M44" s="399"/>
      <c r="N44" s="399"/>
      <c r="O44" s="399"/>
      <c r="P44" s="399"/>
      <c r="Q44" s="179"/>
    </row>
    <row r="45" spans="1:17" s="690" customFormat="1" ht="15" customHeight="1">
      <c r="A45" s="321">
        <v>29</v>
      </c>
      <c r="B45" s="383" t="s">
        <v>15</v>
      </c>
      <c r="C45" s="384">
        <v>4864988</v>
      </c>
      <c r="D45" s="150" t="s">
        <v>12</v>
      </c>
      <c r="E45" s="115" t="s">
        <v>350</v>
      </c>
      <c r="F45" s="393">
        <v>-1000</v>
      </c>
      <c r="G45" s="426">
        <v>997297</v>
      </c>
      <c r="H45" s="427">
        <v>997295</v>
      </c>
      <c r="I45" s="397">
        <f>G45-H45</f>
        <v>2</v>
      </c>
      <c r="J45" s="397">
        <f t="shared" si="2"/>
        <v>-2000</v>
      </c>
      <c r="K45" s="397">
        <f t="shared" si="3"/>
        <v>-0.002</v>
      </c>
      <c r="L45" s="426">
        <v>972319</v>
      </c>
      <c r="M45" s="427">
        <v>972325</v>
      </c>
      <c r="N45" s="397">
        <f>L45-M45</f>
        <v>-6</v>
      </c>
      <c r="O45" s="397">
        <f t="shared" si="4"/>
        <v>6000</v>
      </c>
      <c r="P45" s="397">
        <f t="shared" si="5"/>
        <v>0.006</v>
      </c>
      <c r="Q45" s="699"/>
    </row>
    <row r="46" spans="1:17" s="690" customFormat="1" ht="16.5" customHeight="1">
      <c r="A46" s="321">
        <v>30</v>
      </c>
      <c r="B46" s="383" t="s">
        <v>16</v>
      </c>
      <c r="C46" s="384">
        <v>5128455</v>
      </c>
      <c r="D46" s="150" t="s">
        <v>12</v>
      </c>
      <c r="E46" s="115" t="s">
        <v>350</v>
      </c>
      <c r="F46" s="393">
        <v>-500</v>
      </c>
      <c r="G46" s="426">
        <v>445</v>
      </c>
      <c r="H46" s="427">
        <v>438</v>
      </c>
      <c r="I46" s="397">
        <f>G46-H46</f>
        <v>7</v>
      </c>
      <c r="J46" s="397">
        <f>$F46*I46</f>
        <v>-3500</v>
      </c>
      <c r="K46" s="397">
        <f>J46/1000000</f>
        <v>-0.0035</v>
      </c>
      <c r="L46" s="426">
        <v>999222</v>
      </c>
      <c r="M46" s="427">
        <v>999256</v>
      </c>
      <c r="N46" s="397">
        <f>L46-M46</f>
        <v>-34</v>
      </c>
      <c r="O46" s="397">
        <f>$F46*N46</f>
        <v>17000</v>
      </c>
      <c r="P46" s="397">
        <f>O46/1000000</f>
        <v>0.017</v>
      </c>
      <c r="Q46" s="699"/>
    </row>
    <row r="47" spans="1:17" s="690" customFormat="1" ht="15.75" customHeight="1">
      <c r="A47" s="321">
        <v>31</v>
      </c>
      <c r="B47" s="383" t="s">
        <v>17</v>
      </c>
      <c r="C47" s="384">
        <v>4864979</v>
      </c>
      <c r="D47" s="150" t="s">
        <v>12</v>
      </c>
      <c r="E47" s="115" t="s">
        <v>350</v>
      </c>
      <c r="F47" s="393">
        <v>-2000</v>
      </c>
      <c r="G47" s="426">
        <v>2007</v>
      </c>
      <c r="H47" s="427">
        <v>1970</v>
      </c>
      <c r="I47" s="397">
        <f>G47-H47</f>
        <v>37</v>
      </c>
      <c r="J47" s="397">
        <f t="shared" si="2"/>
        <v>-74000</v>
      </c>
      <c r="K47" s="397">
        <f t="shared" si="3"/>
        <v>-0.074</v>
      </c>
      <c r="L47" s="426">
        <v>969682</v>
      </c>
      <c r="M47" s="427">
        <v>969683</v>
      </c>
      <c r="N47" s="397">
        <f>L47-M47</f>
        <v>-1</v>
      </c>
      <c r="O47" s="397">
        <f t="shared" si="4"/>
        <v>2000</v>
      </c>
      <c r="P47" s="397">
        <f t="shared" si="5"/>
        <v>0.002</v>
      </c>
      <c r="Q47" s="741"/>
    </row>
    <row r="48" spans="1:17" ht="13.5" customHeight="1">
      <c r="A48" s="321"/>
      <c r="B48" s="385" t="s">
        <v>176</v>
      </c>
      <c r="C48" s="384"/>
      <c r="D48" s="150"/>
      <c r="E48" s="150"/>
      <c r="F48" s="393"/>
      <c r="G48" s="585"/>
      <c r="H48" s="584"/>
      <c r="I48" s="399"/>
      <c r="J48" s="399"/>
      <c r="K48" s="399"/>
      <c r="L48" s="400"/>
      <c r="M48" s="399"/>
      <c r="N48" s="399"/>
      <c r="O48" s="399"/>
      <c r="P48" s="399"/>
      <c r="Q48" s="179"/>
    </row>
    <row r="49" spans="1:17" ht="15" customHeight="1">
      <c r="A49" s="321">
        <v>32</v>
      </c>
      <c r="B49" s="383" t="s">
        <v>15</v>
      </c>
      <c r="C49" s="384">
        <v>4864966</v>
      </c>
      <c r="D49" s="150" t="s">
        <v>12</v>
      </c>
      <c r="E49" s="115" t="s">
        <v>350</v>
      </c>
      <c r="F49" s="393">
        <v>-1000</v>
      </c>
      <c r="G49" s="423">
        <v>993086</v>
      </c>
      <c r="H49" s="424">
        <v>993089</v>
      </c>
      <c r="I49" s="399">
        <f>G49-H49</f>
        <v>-3</v>
      </c>
      <c r="J49" s="399">
        <f t="shared" si="2"/>
        <v>3000</v>
      </c>
      <c r="K49" s="399">
        <f t="shared" si="3"/>
        <v>0.003</v>
      </c>
      <c r="L49" s="423">
        <v>906233</v>
      </c>
      <c r="M49" s="424">
        <v>906535</v>
      </c>
      <c r="N49" s="399">
        <f>L49-M49</f>
        <v>-302</v>
      </c>
      <c r="O49" s="399">
        <f t="shared" si="4"/>
        <v>302000</v>
      </c>
      <c r="P49" s="399">
        <f t="shared" si="5"/>
        <v>0.302</v>
      </c>
      <c r="Q49" s="179"/>
    </row>
    <row r="50" spans="1:17" ht="17.25" customHeight="1">
      <c r="A50" s="321">
        <v>33</v>
      </c>
      <c r="B50" s="383" t="s">
        <v>16</v>
      </c>
      <c r="C50" s="384">
        <v>4864967</v>
      </c>
      <c r="D50" s="150" t="s">
        <v>12</v>
      </c>
      <c r="E50" s="115" t="s">
        <v>350</v>
      </c>
      <c r="F50" s="393">
        <v>-1000</v>
      </c>
      <c r="G50" s="423">
        <v>994499</v>
      </c>
      <c r="H50" s="424">
        <v>994499</v>
      </c>
      <c r="I50" s="399">
        <f>G50-H50</f>
        <v>0</v>
      </c>
      <c r="J50" s="399">
        <f t="shared" si="2"/>
        <v>0</v>
      </c>
      <c r="K50" s="399">
        <f t="shared" si="3"/>
        <v>0</v>
      </c>
      <c r="L50" s="423">
        <v>927516</v>
      </c>
      <c r="M50" s="424">
        <v>927517</v>
      </c>
      <c r="N50" s="399">
        <f>L50-M50</f>
        <v>-1</v>
      </c>
      <c r="O50" s="399">
        <f t="shared" si="4"/>
        <v>1000</v>
      </c>
      <c r="P50" s="399">
        <f t="shared" si="5"/>
        <v>0.001</v>
      </c>
      <c r="Q50" s="179"/>
    </row>
    <row r="51" spans="1:17" ht="17.25" customHeight="1">
      <c r="A51" s="321">
        <v>34</v>
      </c>
      <c r="B51" s="383" t="s">
        <v>17</v>
      </c>
      <c r="C51" s="384">
        <v>4865000</v>
      </c>
      <c r="D51" s="150" t="s">
        <v>12</v>
      </c>
      <c r="E51" s="115" t="s">
        <v>350</v>
      </c>
      <c r="F51" s="393">
        <v>-1000</v>
      </c>
      <c r="G51" s="423">
        <v>996883</v>
      </c>
      <c r="H51" s="424">
        <v>996886</v>
      </c>
      <c r="I51" s="399">
        <f>G51-H51</f>
        <v>-3</v>
      </c>
      <c r="J51" s="399">
        <f t="shared" si="2"/>
        <v>3000</v>
      </c>
      <c r="K51" s="399">
        <f t="shared" si="3"/>
        <v>0.003</v>
      </c>
      <c r="L51" s="423">
        <v>991330</v>
      </c>
      <c r="M51" s="424">
        <v>991617</v>
      </c>
      <c r="N51" s="399">
        <f>L51-M51</f>
        <v>-287</v>
      </c>
      <c r="O51" s="399">
        <f t="shared" si="4"/>
        <v>287000</v>
      </c>
      <c r="P51" s="399">
        <f t="shared" si="5"/>
        <v>0.287</v>
      </c>
      <c r="Q51" s="529"/>
    </row>
    <row r="52" spans="1:17" s="690" customFormat="1" ht="17.25" customHeight="1">
      <c r="A52" s="321">
        <v>35</v>
      </c>
      <c r="B52" s="383" t="s">
        <v>168</v>
      </c>
      <c r="C52" s="384">
        <v>5128468</v>
      </c>
      <c r="D52" s="150" t="s">
        <v>12</v>
      </c>
      <c r="E52" s="115" t="s">
        <v>350</v>
      </c>
      <c r="F52" s="393">
        <v>-1000</v>
      </c>
      <c r="G52" s="426">
        <v>980536</v>
      </c>
      <c r="H52" s="343">
        <v>980753</v>
      </c>
      <c r="I52" s="397">
        <f>G52-H52</f>
        <v>-217</v>
      </c>
      <c r="J52" s="397">
        <f>$F52*I52</f>
        <v>217000</v>
      </c>
      <c r="K52" s="397">
        <f>J52/1000000</f>
        <v>0.217</v>
      </c>
      <c r="L52" s="426">
        <v>980762</v>
      </c>
      <c r="M52" s="343">
        <v>981363</v>
      </c>
      <c r="N52" s="397">
        <f>L52-M52</f>
        <v>-601</v>
      </c>
      <c r="O52" s="397">
        <f>$F52*N52</f>
        <v>601000</v>
      </c>
      <c r="P52" s="397">
        <f>O52/1000000</f>
        <v>0.601</v>
      </c>
      <c r="Q52" s="702"/>
    </row>
    <row r="53" spans="1:17" ht="17.25" customHeight="1">
      <c r="A53" s="321"/>
      <c r="B53" s="385" t="s">
        <v>121</v>
      </c>
      <c r="C53" s="384"/>
      <c r="D53" s="150"/>
      <c r="E53" s="115"/>
      <c r="F53" s="391"/>
      <c r="G53" s="585"/>
      <c r="H53" s="588"/>
      <c r="I53" s="399"/>
      <c r="J53" s="399"/>
      <c r="K53" s="399"/>
      <c r="L53" s="400"/>
      <c r="M53" s="397"/>
      <c r="N53" s="399"/>
      <c r="O53" s="399"/>
      <c r="P53" s="399"/>
      <c r="Q53" s="179"/>
    </row>
    <row r="54" spans="1:17" s="690" customFormat="1" ht="15.75" customHeight="1">
      <c r="A54" s="321">
        <v>36</v>
      </c>
      <c r="B54" s="383" t="s">
        <v>372</v>
      </c>
      <c r="C54" s="384">
        <v>4864827</v>
      </c>
      <c r="D54" s="150" t="s">
        <v>12</v>
      </c>
      <c r="E54" s="115" t="s">
        <v>350</v>
      </c>
      <c r="F54" s="391">
        <v>-666.666</v>
      </c>
      <c r="G54" s="426">
        <v>977773</v>
      </c>
      <c r="H54" s="427">
        <v>978753</v>
      </c>
      <c r="I54" s="397">
        <f>G54-H54</f>
        <v>-980</v>
      </c>
      <c r="J54" s="397">
        <f t="shared" si="2"/>
        <v>653332.68</v>
      </c>
      <c r="K54" s="397">
        <f t="shared" si="3"/>
        <v>0.65333268</v>
      </c>
      <c r="L54" s="426">
        <v>977073</v>
      </c>
      <c r="M54" s="427">
        <v>977173</v>
      </c>
      <c r="N54" s="397">
        <f>L54-M54</f>
        <v>-100</v>
      </c>
      <c r="O54" s="397">
        <f t="shared" si="4"/>
        <v>66666.6</v>
      </c>
      <c r="P54" s="397">
        <f t="shared" si="5"/>
        <v>0.0666666</v>
      </c>
      <c r="Q54" s="702"/>
    </row>
    <row r="55" spans="1:17" s="690" customFormat="1" ht="17.25" customHeight="1">
      <c r="A55" s="321">
        <v>37</v>
      </c>
      <c r="B55" s="383" t="s">
        <v>178</v>
      </c>
      <c r="C55" s="384">
        <v>4864952</v>
      </c>
      <c r="D55" s="150" t="s">
        <v>12</v>
      </c>
      <c r="E55" s="115" t="s">
        <v>350</v>
      </c>
      <c r="F55" s="391">
        <v>-2500</v>
      </c>
      <c r="G55" s="426">
        <v>990979</v>
      </c>
      <c r="H55" s="427">
        <v>991678</v>
      </c>
      <c r="I55" s="397">
        <f>G55-H55</f>
        <v>-699</v>
      </c>
      <c r="J55" s="397">
        <f t="shared" si="2"/>
        <v>1747500</v>
      </c>
      <c r="K55" s="397">
        <f t="shared" si="3"/>
        <v>1.7475</v>
      </c>
      <c r="L55" s="426">
        <v>481</v>
      </c>
      <c r="M55" s="427">
        <v>481</v>
      </c>
      <c r="N55" s="397">
        <f>L55-M55</f>
        <v>0</v>
      </c>
      <c r="O55" s="397">
        <f t="shared" si="4"/>
        <v>0</v>
      </c>
      <c r="P55" s="397">
        <f t="shared" si="5"/>
        <v>0</v>
      </c>
      <c r="Q55" s="699"/>
    </row>
    <row r="56" spans="1:17" ht="18.75" customHeight="1">
      <c r="A56" s="321"/>
      <c r="B56" s="385" t="s">
        <v>374</v>
      </c>
      <c r="C56" s="384"/>
      <c r="D56" s="150"/>
      <c r="E56" s="115"/>
      <c r="F56" s="391"/>
      <c r="G56" s="585"/>
      <c r="H56" s="588"/>
      <c r="I56" s="399"/>
      <c r="J56" s="399"/>
      <c r="K56" s="399"/>
      <c r="L56" s="403"/>
      <c r="M56" s="397"/>
      <c r="N56" s="399"/>
      <c r="O56" s="399"/>
      <c r="P56" s="399"/>
      <c r="Q56" s="179"/>
    </row>
    <row r="57" spans="1:17" s="690" customFormat="1" ht="21" customHeight="1">
      <c r="A57" s="321">
        <v>38</v>
      </c>
      <c r="B57" s="383" t="s">
        <v>372</v>
      </c>
      <c r="C57" s="384">
        <v>4865024</v>
      </c>
      <c r="D57" s="150" t="s">
        <v>12</v>
      </c>
      <c r="E57" s="115" t="s">
        <v>350</v>
      </c>
      <c r="F57" s="555">
        <v>-2000</v>
      </c>
      <c r="G57" s="426">
        <v>3763</v>
      </c>
      <c r="H57" s="427">
        <v>3763</v>
      </c>
      <c r="I57" s="397">
        <f>G57-H57</f>
        <v>0</v>
      </c>
      <c r="J57" s="397">
        <f t="shared" si="2"/>
        <v>0</v>
      </c>
      <c r="K57" s="397">
        <f t="shared" si="3"/>
        <v>0</v>
      </c>
      <c r="L57" s="426">
        <v>2006</v>
      </c>
      <c r="M57" s="427">
        <v>1989</v>
      </c>
      <c r="N57" s="397">
        <f>L57-M57</f>
        <v>17</v>
      </c>
      <c r="O57" s="397">
        <f t="shared" si="4"/>
        <v>-34000</v>
      </c>
      <c r="P57" s="397">
        <f t="shared" si="5"/>
        <v>-0.034</v>
      </c>
      <c r="Q57" s="699"/>
    </row>
    <row r="58" spans="1:17" s="690" customFormat="1" ht="21" customHeight="1">
      <c r="A58" s="321">
        <v>39</v>
      </c>
      <c r="B58" s="383" t="s">
        <v>178</v>
      </c>
      <c r="C58" s="384">
        <v>4864920</v>
      </c>
      <c r="D58" s="150" t="s">
        <v>12</v>
      </c>
      <c r="E58" s="115" t="s">
        <v>350</v>
      </c>
      <c r="F58" s="555">
        <v>-2000</v>
      </c>
      <c r="G58" s="426">
        <v>555</v>
      </c>
      <c r="H58" s="427">
        <v>555</v>
      </c>
      <c r="I58" s="397">
        <f>G58-H58</f>
        <v>0</v>
      </c>
      <c r="J58" s="397">
        <f t="shared" si="2"/>
        <v>0</v>
      </c>
      <c r="K58" s="397">
        <f t="shared" si="3"/>
        <v>0</v>
      </c>
      <c r="L58" s="426">
        <v>1055</v>
      </c>
      <c r="M58" s="427">
        <v>1042</v>
      </c>
      <c r="N58" s="397">
        <f>L58-M58</f>
        <v>13</v>
      </c>
      <c r="O58" s="397">
        <f t="shared" si="4"/>
        <v>-26000</v>
      </c>
      <c r="P58" s="397">
        <f t="shared" si="5"/>
        <v>-0.026</v>
      </c>
      <c r="Q58" s="699" t="s">
        <v>449</v>
      </c>
    </row>
    <row r="59" spans="1:17" s="690" customFormat="1" ht="21" customHeight="1">
      <c r="A59" s="321"/>
      <c r="B59" s="383"/>
      <c r="C59" s="384"/>
      <c r="D59" s="150"/>
      <c r="E59" s="115"/>
      <c r="F59" s="555"/>
      <c r="G59" s="426"/>
      <c r="H59" s="427"/>
      <c r="I59" s="397"/>
      <c r="J59" s="397"/>
      <c r="K59" s="397">
        <v>0</v>
      </c>
      <c r="L59" s="426"/>
      <c r="M59" s="427"/>
      <c r="N59" s="397"/>
      <c r="O59" s="397"/>
      <c r="P59" s="397">
        <v>-0.006</v>
      </c>
      <c r="Q59" s="699" t="s">
        <v>438</v>
      </c>
    </row>
    <row r="60" spans="1:17" ht="18" customHeight="1">
      <c r="A60" s="321"/>
      <c r="B60" s="661" t="s">
        <v>380</v>
      </c>
      <c r="C60" s="384"/>
      <c r="D60" s="150"/>
      <c r="E60" s="115"/>
      <c r="F60" s="555"/>
      <c r="G60" s="423"/>
      <c r="H60" s="424"/>
      <c r="I60" s="399"/>
      <c r="J60" s="399"/>
      <c r="K60" s="399"/>
      <c r="L60" s="423"/>
      <c r="M60" s="424"/>
      <c r="N60" s="399"/>
      <c r="O60" s="399"/>
      <c r="P60" s="399"/>
      <c r="Q60" s="179"/>
    </row>
    <row r="61" spans="1:17" s="690" customFormat="1" ht="21" customHeight="1">
      <c r="A61" s="321">
        <v>40</v>
      </c>
      <c r="B61" s="383" t="s">
        <v>372</v>
      </c>
      <c r="C61" s="384">
        <v>5128414</v>
      </c>
      <c r="D61" s="150" t="s">
        <v>12</v>
      </c>
      <c r="E61" s="115" t="s">
        <v>350</v>
      </c>
      <c r="F61" s="555">
        <v>-1000</v>
      </c>
      <c r="G61" s="426">
        <v>929849</v>
      </c>
      <c r="H61" s="427">
        <v>929904</v>
      </c>
      <c r="I61" s="397">
        <f>G61-H61</f>
        <v>-55</v>
      </c>
      <c r="J61" s="397">
        <f t="shared" si="2"/>
        <v>55000</v>
      </c>
      <c r="K61" s="397">
        <f t="shared" si="3"/>
        <v>0.055</v>
      </c>
      <c r="L61" s="426">
        <v>988463</v>
      </c>
      <c r="M61" s="427">
        <v>988727</v>
      </c>
      <c r="N61" s="397">
        <f>L61-M61</f>
        <v>-264</v>
      </c>
      <c r="O61" s="397">
        <f t="shared" si="4"/>
        <v>264000</v>
      </c>
      <c r="P61" s="397">
        <f t="shared" si="5"/>
        <v>0.264</v>
      </c>
      <c r="Q61" s="699"/>
    </row>
    <row r="62" spans="1:17" s="690" customFormat="1" ht="21" customHeight="1">
      <c r="A62" s="321">
        <v>41</v>
      </c>
      <c r="B62" s="383" t="s">
        <v>178</v>
      </c>
      <c r="C62" s="384">
        <v>5128416</v>
      </c>
      <c r="D62" s="150" t="s">
        <v>12</v>
      </c>
      <c r="E62" s="115" t="s">
        <v>350</v>
      </c>
      <c r="F62" s="555">
        <v>-1000</v>
      </c>
      <c r="G62" s="426">
        <v>938250</v>
      </c>
      <c r="H62" s="427">
        <v>938269</v>
      </c>
      <c r="I62" s="397">
        <f>G62-H62</f>
        <v>-19</v>
      </c>
      <c r="J62" s="397">
        <f t="shared" si="2"/>
        <v>19000</v>
      </c>
      <c r="K62" s="397">
        <f t="shared" si="3"/>
        <v>0.019</v>
      </c>
      <c r="L62" s="426">
        <v>992113</v>
      </c>
      <c r="M62" s="427">
        <v>992353</v>
      </c>
      <c r="N62" s="397">
        <f>L62-M62</f>
        <v>-240</v>
      </c>
      <c r="O62" s="397">
        <f t="shared" si="4"/>
        <v>240000</v>
      </c>
      <c r="P62" s="397">
        <f t="shared" si="5"/>
        <v>0.24</v>
      </c>
      <c r="Q62" s="699"/>
    </row>
    <row r="63" spans="1:17" ht="21" customHeight="1">
      <c r="A63" s="321"/>
      <c r="B63" s="661" t="s">
        <v>389</v>
      </c>
      <c r="C63" s="384"/>
      <c r="D63" s="150"/>
      <c r="E63" s="115"/>
      <c r="F63" s="555"/>
      <c r="G63" s="423"/>
      <c r="H63" s="424"/>
      <c r="I63" s="399"/>
      <c r="J63" s="399"/>
      <c r="K63" s="399"/>
      <c r="L63" s="423"/>
      <c r="M63" s="424"/>
      <c r="N63" s="399"/>
      <c r="O63" s="399"/>
      <c r="P63" s="399"/>
      <c r="Q63" s="179"/>
    </row>
    <row r="64" spans="1:17" s="690" customFormat="1" ht="21" customHeight="1">
      <c r="A64" s="321">
        <v>42</v>
      </c>
      <c r="B64" s="383" t="s">
        <v>390</v>
      </c>
      <c r="C64" s="384">
        <v>5100228</v>
      </c>
      <c r="D64" s="150" t="s">
        <v>12</v>
      </c>
      <c r="E64" s="115" t="s">
        <v>350</v>
      </c>
      <c r="F64" s="555">
        <v>800</v>
      </c>
      <c r="G64" s="426">
        <v>993087</v>
      </c>
      <c r="H64" s="427">
        <v>993087</v>
      </c>
      <c r="I64" s="397">
        <f>G64-H64</f>
        <v>0</v>
      </c>
      <c r="J64" s="397">
        <f t="shared" si="2"/>
        <v>0</v>
      </c>
      <c r="K64" s="397">
        <f t="shared" si="3"/>
        <v>0</v>
      </c>
      <c r="L64" s="426">
        <v>1367</v>
      </c>
      <c r="M64" s="427">
        <v>1367</v>
      </c>
      <c r="N64" s="397">
        <f>L64-M64</f>
        <v>0</v>
      </c>
      <c r="O64" s="397">
        <f t="shared" si="4"/>
        <v>0</v>
      </c>
      <c r="P64" s="397">
        <f t="shared" si="5"/>
        <v>0</v>
      </c>
      <c r="Q64" s="699"/>
    </row>
    <row r="65" spans="1:17" s="723" customFormat="1" ht="21" customHeight="1">
      <c r="A65" s="321">
        <v>43</v>
      </c>
      <c r="B65" s="459" t="s">
        <v>391</v>
      </c>
      <c r="C65" s="384">
        <v>5128441</v>
      </c>
      <c r="D65" s="150" t="s">
        <v>12</v>
      </c>
      <c r="E65" s="115" t="s">
        <v>350</v>
      </c>
      <c r="F65" s="555">
        <v>800</v>
      </c>
      <c r="G65" s="426">
        <v>30411</v>
      </c>
      <c r="H65" s="427">
        <v>30341</v>
      </c>
      <c r="I65" s="397">
        <f>G65-H65</f>
        <v>70</v>
      </c>
      <c r="J65" s="397">
        <f t="shared" si="2"/>
        <v>56000</v>
      </c>
      <c r="K65" s="397">
        <f t="shared" si="3"/>
        <v>0.056</v>
      </c>
      <c r="L65" s="426">
        <v>1674</v>
      </c>
      <c r="M65" s="427">
        <v>1670</v>
      </c>
      <c r="N65" s="397">
        <f>L65-M65</f>
        <v>4</v>
      </c>
      <c r="O65" s="397">
        <f t="shared" si="4"/>
        <v>3200</v>
      </c>
      <c r="P65" s="397">
        <f t="shared" si="5"/>
        <v>0.0032</v>
      </c>
      <c r="Q65" s="699"/>
    </row>
    <row r="66" spans="1:17" ht="21" customHeight="1">
      <c r="A66" s="321">
        <v>44</v>
      </c>
      <c r="B66" s="383" t="s">
        <v>366</v>
      </c>
      <c r="C66" s="384">
        <v>5128443</v>
      </c>
      <c r="D66" s="150" t="s">
        <v>12</v>
      </c>
      <c r="E66" s="115" t="s">
        <v>350</v>
      </c>
      <c r="F66" s="555">
        <v>800</v>
      </c>
      <c r="G66" s="426">
        <v>914538</v>
      </c>
      <c r="H66" s="427">
        <v>915129</v>
      </c>
      <c r="I66" s="397">
        <f>G66-H66</f>
        <v>-591</v>
      </c>
      <c r="J66" s="397">
        <f t="shared" si="2"/>
        <v>-472800</v>
      </c>
      <c r="K66" s="397">
        <f t="shared" si="3"/>
        <v>-0.4728</v>
      </c>
      <c r="L66" s="426">
        <v>999542</v>
      </c>
      <c r="M66" s="427">
        <v>999545</v>
      </c>
      <c r="N66" s="397">
        <f>L66-M66</f>
        <v>-3</v>
      </c>
      <c r="O66" s="397">
        <f t="shared" si="4"/>
        <v>-2400</v>
      </c>
      <c r="P66" s="397">
        <f t="shared" si="5"/>
        <v>-0.0024</v>
      </c>
      <c r="Q66" s="699"/>
    </row>
    <row r="67" spans="1:17" s="690" customFormat="1" ht="21" customHeight="1">
      <c r="A67" s="321">
        <v>45</v>
      </c>
      <c r="B67" s="383" t="s">
        <v>394</v>
      </c>
      <c r="C67" s="384">
        <v>5128407</v>
      </c>
      <c r="D67" s="150" t="s">
        <v>12</v>
      </c>
      <c r="E67" s="115" t="s">
        <v>350</v>
      </c>
      <c r="F67" s="555">
        <v>-2000</v>
      </c>
      <c r="G67" s="426">
        <v>999427</v>
      </c>
      <c r="H67" s="427">
        <v>999427</v>
      </c>
      <c r="I67" s="397">
        <f>G67-H67</f>
        <v>0</v>
      </c>
      <c r="J67" s="397">
        <f t="shared" si="2"/>
        <v>0</v>
      </c>
      <c r="K67" s="397">
        <f t="shared" si="3"/>
        <v>0</v>
      </c>
      <c r="L67" s="426">
        <v>999958</v>
      </c>
      <c r="M67" s="427">
        <v>999958</v>
      </c>
      <c r="N67" s="397">
        <f>L67-M67</f>
        <v>0</v>
      </c>
      <c r="O67" s="397">
        <f t="shared" si="4"/>
        <v>0</v>
      </c>
      <c r="P67" s="397">
        <f t="shared" si="5"/>
        <v>0</v>
      </c>
      <c r="Q67" s="699"/>
    </row>
    <row r="68" spans="1:17" ht="21" customHeight="1">
      <c r="A68" s="321"/>
      <c r="B68" s="348" t="s">
        <v>107</v>
      </c>
      <c r="C68" s="384"/>
      <c r="D68" s="103"/>
      <c r="E68" s="103"/>
      <c r="F68" s="391"/>
      <c r="G68" s="585"/>
      <c r="H68" s="588"/>
      <c r="I68" s="397"/>
      <c r="J68" s="397"/>
      <c r="K68" s="397"/>
      <c r="L68" s="403"/>
      <c r="M68" s="397"/>
      <c r="N68" s="397"/>
      <c r="O68" s="397"/>
      <c r="P68" s="397"/>
      <c r="Q68" s="699"/>
    </row>
    <row r="69" spans="1:17" ht="18" customHeight="1">
      <c r="A69" s="321">
        <v>46</v>
      </c>
      <c r="B69" s="383" t="s">
        <v>118</v>
      </c>
      <c r="C69" s="384">
        <v>4864951</v>
      </c>
      <c r="D69" s="150" t="s">
        <v>12</v>
      </c>
      <c r="E69" s="115" t="s">
        <v>350</v>
      </c>
      <c r="F69" s="393">
        <v>1000</v>
      </c>
      <c r="G69" s="426">
        <v>988434</v>
      </c>
      <c r="H69" s="427">
        <v>988493</v>
      </c>
      <c r="I69" s="397">
        <f>G69-H69</f>
        <v>-59</v>
      </c>
      <c r="J69" s="397">
        <f t="shared" si="2"/>
        <v>-59000</v>
      </c>
      <c r="K69" s="397">
        <f t="shared" si="3"/>
        <v>-0.059</v>
      </c>
      <c r="L69" s="426">
        <v>35288</v>
      </c>
      <c r="M69" s="427">
        <v>35473</v>
      </c>
      <c r="N69" s="397">
        <f>L69-M69</f>
        <v>-185</v>
      </c>
      <c r="O69" s="397">
        <f t="shared" si="4"/>
        <v>-185000</v>
      </c>
      <c r="P69" s="397">
        <f t="shared" si="5"/>
        <v>-0.185</v>
      </c>
      <c r="Q69" s="699"/>
    </row>
    <row r="70" spans="1:17" s="690" customFormat="1" ht="17.25" customHeight="1">
      <c r="A70" s="321">
        <v>47</v>
      </c>
      <c r="B70" s="383" t="s">
        <v>119</v>
      </c>
      <c r="C70" s="384">
        <v>4864958</v>
      </c>
      <c r="D70" s="150" t="s">
        <v>12</v>
      </c>
      <c r="E70" s="115" t="s">
        <v>350</v>
      </c>
      <c r="F70" s="393">
        <v>2000</v>
      </c>
      <c r="G70" s="426">
        <v>990039</v>
      </c>
      <c r="H70" s="427">
        <v>990135</v>
      </c>
      <c r="I70" s="397">
        <f>G70-H70</f>
        <v>-96</v>
      </c>
      <c r="J70" s="397">
        <f>$F70*I70</f>
        <v>-192000</v>
      </c>
      <c r="K70" s="397">
        <f>J70/1000000</f>
        <v>-0.192</v>
      </c>
      <c r="L70" s="426">
        <v>17206</v>
      </c>
      <c r="M70" s="427">
        <v>17310</v>
      </c>
      <c r="N70" s="397">
        <f>L70-M70</f>
        <v>-104</v>
      </c>
      <c r="O70" s="397">
        <f>$F70*N70</f>
        <v>-208000</v>
      </c>
      <c r="P70" s="397">
        <f>O70/1000000</f>
        <v>-0.208</v>
      </c>
      <c r="Q70" s="725"/>
    </row>
    <row r="71" spans="1:17" ht="19.5" customHeight="1">
      <c r="A71" s="321"/>
      <c r="B71" s="385" t="s">
        <v>177</v>
      </c>
      <c r="C71" s="384"/>
      <c r="D71" s="150"/>
      <c r="E71" s="150"/>
      <c r="F71" s="393"/>
      <c r="G71" s="585"/>
      <c r="H71" s="588"/>
      <c r="I71" s="397"/>
      <c r="J71" s="397"/>
      <c r="K71" s="397"/>
      <c r="L71" s="403"/>
      <c r="M71" s="397"/>
      <c r="N71" s="397"/>
      <c r="O71" s="397"/>
      <c r="P71" s="397"/>
      <c r="Q71" s="699"/>
    </row>
    <row r="72" spans="1:17" s="723" customFormat="1" ht="14.25" customHeight="1">
      <c r="A72" s="321">
        <v>48</v>
      </c>
      <c r="B72" s="383" t="s">
        <v>38</v>
      </c>
      <c r="C72" s="384">
        <v>4864990</v>
      </c>
      <c r="D72" s="150" t="s">
        <v>12</v>
      </c>
      <c r="E72" s="115" t="s">
        <v>350</v>
      </c>
      <c r="F72" s="393">
        <v>-1000</v>
      </c>
      <c r="G72" s="426">
        <v>30316</v>
      </c>
      <c r="H72" s="427">
        <v>30249</v>
      </c>
      <c r="I72" s="397">
        <f>G72-H72</f>
        <v>67</v>
      </c>
      <c r="J72" s="397">
        <f t="shared" si="2"/>
        <v>-67000</v>
      </c>
      <c r="K72" s="397">
        <f t="shared" si="3"/>
        <v>-0.067</v>
      </c>
      <c r="L72" s="426">
        <v>973263</v>
      </c>
      <c r="M72" s="427">
        <v>973439</v>
      </c>
      <c r="N72" s="397">
        <f>L72-M72</f>
        <v>-176</v>
      </c>
      <c r="O72" s="397">
        <f t="shared" si="4"/>
        <v>176000</v>
      </c>
      <c r="P72" s="397">
        <f t="shared" si="5"/>
        <v>0.176</v>
      </c>
      <c r="Q72" s="699"/>
    </row>
    <row r="73" spans="1:17" s="723" customFormat="1" ht="17.25" customHeight="1">
      <c r="A73" s="321">
        <v>49</v>
      </c>
      <c r="B73" s="383" t="s">
        <v>178</v>
      </c>
      <c r="C73" s="384">
        <v>4864991</v>
      </c>
      <c r="D73" s="150" t="s">
        <v>12</v>
      </c>
      <c r="E73" s="115" t="s">
        <v>350</v>
      </c>
      <c r="F73" s="393">
        <v>-1000</v>
      </c>
      <c r="G73" s="426">
        <v>16436</v>
      </c>
      <c r="H73" s="427">
        <v>16463</v>
      </c>
      <c r="I73" s="397">
        <f>G73-H73</f>
        <v>-27</v>
      </c>
      <c r="J73" s="397">
        <f t="shared" si="2"/>
        <v>27000</v>
      </c>
      <c r="K73" s="397">
        <f t="shared" si="3"/>
        <v>0.027</v>
      </c>
      <c r="L73" s="426">
        <v>987957</v>
      </c>
      <c r="M73" s="427">
        <v>988560</v>
      </c>
      <c r="N73" s="397">
        <f>L73-M73</f>
        <v>-603</v>
      </c>
      <c r="O73" s="397">
        <f t="shared" si="4"/>
        <v>603000</v>
      </c>
      <c r="P73" s="397">
        <f t="shared" si="5"/>
        <v>0.603</v>
      </c>
      <c r="Q73" s="699"/>
    </row>
    <row r="74" spans="1:17" ht="15.75" customHeight="1">
      <c r="A74" s="321"/>
      <c r="B74" s="388" t="s">
        <v>28</v>
      </c>
      <c r="C74" s="351"/>
      <c r="D74" s="64"/>
      <c r="E74" s="64"/>
      <c r="F74" s="393"/>
      <c r="G74" s="585"/>
      <c r="H74" s="584"/>
      <c r="I74" s="399"/>
      <c r="J74" s="399"/>
      <c r="K74" s="399"/>
      <c r="L74" s="400"/>
      <c r="M74" s="399"/>
      <c r="N74" s="399"/>
      <c r="O74" s="399"/>
      <c r="P74" s="399"/>
      <c r="Q74" s="179"/>
    </row>
    <row r="75" spans="1:17" ht="21" customHeight="1">
      <c r="A75" s="321">
        <v>50</v>
      </c>
      <c r="B75" s="107" t="s">
        <v>83</v>
      </c>
      <c r="C75" s="351">
        <v>4865092</v>
      </c>
      <c r="D75" s="64" t="s">
        <v>12</v>
      </c>
      <c r="E75" s="115" t="s">
        <v>350</v>
      </c>
      <c r="F75" s="393">
        <v>100</v>
      </c>
      <c r="G75" s="423">
        <v>20862</v>
      </c>
      <c r="H75" s="424">
        <v>20836</v>
      </c>
      <c r="I75" s="399">
        <f>G75-H75</f>
        <v>26</v>
      </c>
      <c r="J75" s="399">
        <f t="shared" si="2"/>
        <v>2600</v>
      </c>
      <c r="K75" s="399">
        <f t="shared" si="3"/>
        <v>0.0026</v>
      </c>
      <c r="L75" s="423">
        <v>21035</v>
      </c>
      <c r="M75" s="424">
        <v>19825</v>
      </c>
      <c r="N75" s="399">
        <f>L75-M75</f>
        <v>1210</v>
      </c>
      <c r="O75" s="399">
        <f t="shared" si="4"/>
        <v>121000</v>
      </c>
      <c r="P75" s="399">
        <f t="shared" si="5"/>
        <v>0.121</v>
      </c>
      <c r="Q75" s="179"/>
    </row>
    <row r="76" spans="1:17" ht="15.75" customHeight="1">
      <c r="A76" s="321"/>
      <c r="B76" s="385" t="s">
        <v>49</v>
      </c>
      <c r="C76" s="384"/>
      <c r="D76" s="150"/>
      <c r="E76" s="150"/>
      <c r="F76" s="393"/>
      <c r="G76" s="585"/>
      <c r="H76" s="584"/>
      <c r="I76" s="399"/>
      <c r="J76" s="399"/>
      <c r="K76" s="399"/>
      <c r="L76" s="400"/>
      <c r="M76" s="399"/>
      <c r="N76" s="399"/>
      <c r="O76" s="399"/>
      <c r="P76" s="399"/>
      <c r="Q76" s="179"/>
    </row>
    <row r="77" spans="1:17" s="690" customFormat="1" ht="18" customHeight="1">
      <c r="A77" s="321">
        <v>51</v>
      </c>
      <c r="B77" s="383" t="s">
        <v>351</v>
      </c>
      <c r="C77" s="384">
        <v>4864898</v>
      </c>
      <c r="D77" s="150" t="s">
        <v>12</v>
      </c>
      <c r="E77" s="115" t="s">
        <v>350</v>
      </c>
      <c r="F77" s="393">
        <v>100</v>
      </c>
      <c r="G77" s="426">
        <v>9407</v>
      </c>
      <c r="H77" s="427">
        <v>9450</v>
      </c>
      <c r="I77" s="397">
        <f>G77-H77</f>
        <v>-43</v>
      </c>
      <c r="J77" s="397">
        <f t="shared" si="2"/>
        <v>-4300</v>
      </c>
      <c r="K77" s="397">
        <f t="shared" si="3"/>
        <v>-0.0043</v>
      </c>
      <c r="L77" s="426">
        <v>61339</v>
      </c>
      <c r="M77" s="427">
        <v>61354</v>
      </c>
      <c r="N77" s="397">
        <f>L77-M77</f>
        <v>-15</v>
      </c>
      <c r="O77" s="397">
        <f t="shared" si="4"/>
        <v>-1500</v>
      </c>
      <c r="P77" s="397">
        <f t="shared" si="5"/>
        <v>-0.0015</v>
      </c>
      <c r="Q77" s="702"/>
    </row>
    <row r="78" spans="1:17" ht="14.25" customHeight="1">
      <c r="A78" s="389"/>
      <c r="B78" s="388" t="s">
        <v>312</v>
      </c>
      <c r="C78" s="384"/>
      <c r="D78" s="150"/>
      <c r="E78" s="150"/>
      <c r="F78" s="393"/>
      <c r="G78" s="585"/>
      <c r="H78" s="584"/>
      <c r="I78" s="399"/>
      <c r="J78" s="399"/>
      <c r="K78" s="399"/>
      <c r="L78" s="400"/>
      <c r="M78" s="399"/>
      <c r="N78" s="399"/>
      <c r="O78" s="399"/>
      <c r="P78" s="399"/>
      <c r="Q78" s="179"/>
    </row>
    <row r="79" spans="1:17" ht="21" customHeight="1">
      <c r="A79" s="321">
        <v>52</v>
      </c>
      <c r="B79" s="512" t="s">
        <v>354</v>
      </c>
      <c r="C79" s="384">
        <v>4865174</v>
      </c>
      <c r="D79" s="115" t="s">
        <v>12</v>
      </c>
      <c r="E79" s="115" t="s">
        <v>350</v>
      </c>
      <c r="F79" s="393">
        <v>1000</v>
      </c>
      <c r="G79" s="426">
        <v>0</v>
      </c>
      <c r="H79" s="427">
        <v>0</v>
      </c>
      <c r="I79" s="397">
        <f>G79-H79</f>
        <v>0</v>
      </c>
      <c r="J79" s="397">
        <f t="shared" si="2"/>
        <v>0</v>
      </c>
      <c r="K79" s="397">
        <f t="shared" si="3"/>
        <v>0</v>
      </c>
      <c r="L79" s="426">
        <v>0</v>
      </c>
      <c r="M79" s="427">
        <v>0</v>
      </c>
      <c r="N79" s="397">
        <f>L79-M79</f>
        <v>0</v>
      </c>
      <c r="O79" s="397">
        <f t="shared" si="4"/>
        <v>0</v>
      </c>
      <c r="P79" s="397">
        <f t="shared" si="5"/>
        <v>0</v>
      </c>
      <c r="Q79" s="547"/>
    </row>
    <row r="80" spans="1:17" ht="16.5" customHeight="1">
      <c r="A80" s="321"/>
      <c r="B80" s="388" t="s">
        <v>37</v>
      </c>
      <c r="C80" s="417"/>
      <c r="D80" s="442"/>
      <c r="E80" s="407"/>
      <c r="F80" s="417"/>
      <c r="G80" s="583"/>
      <c r="H80" s="584"/>
      <c r="I80" s="424"/>
      <c r="J80" s="424"/>
      <c r="K80" s="425"/>
      <c r="L80" s="423"/>
      <c r="M80" s="424"/>
      <c r="N80" s="424"/>
      <c r="O80" s="424"/>
      <c r="P80" s="425"/>
      <c r="Q80" s="179"/>
    </row>
    <row r="81" spans="1:17" ht="18" customHeight="1">
      <c r="A81" s="321">
        <v>53</v>
      </c>
      <c r="B81" s="512" t="s">
        <v>366</v>
      </c>
      <c r="C81" s="417">
        <v>4864961</v>
      </c>
      <c r="D81" s="441" t="s">
        <v>12</v>
      </c>
      <c r="E81" s="407" t="s">
        <v>350</v>
      </c>
      <c r="F81" s="417">
        <v>1000</v>
      </c>
      <c r="G81" s="423">
        <v>917636</v>
      </c>
      <c r="H81" s="424">
        <v>917919</v>
      </c>
      <c r="I81" s="424">
        <f>G81-H81</f>
        <v>-283</v>
      </c>
      <c r="J81" s="424">
        <f>$F81*I81</f>
        <v>-283000</v>
      </c>
      <c r="K81" s="425">
        <f>J81/1000000</f>
        <v>-0.283</v>
      </c>
      <c r="L81" s="423">
        <v>991937</v>
      </c>
      <c r="M81" s="424">
        <v>991937</v>
      </c>
      <c r="N81" s="424">
        <f>L81-M81</f>
        <v>0</v>
      </c>
      <c r="O81" s="424">
        <f>$F81*N81</f>
        <v>0</v>
      </c>
      <c r="P81" s="425">
        <f>O81/1000000</f>
        <v>0</v>
      </c>
      <c r="Q81" s="179"/>
    </row>
    <row r="82" spans="1:17" ht="18" customHeight="1">
      <c r="A82" s="321"/>
      <c r="B82" s="388" t="s">
        <v>189</v>
      </c>
      <c r="C82" s="417"/>
      <c r="D82" s="441"/>
      <c r="E82" s="407"/>
      <c r="F82" s="417"/>
      <c r="G82" s="589"/>
      <c r="H82" s="588"/>
      <c r="I82" s="424"/>
      <c r="J82" s="424"/>
      <c r="K82" s="424"/>
      <c r="L82" s="426"/>
      <c r="M82" s="427"/>
      <c r="N82" s="424"/>
      <c r="O82" s="424"/>
      <c r="P82" s="424"/>
      <c r="Q82" s="179"/>
    </row>
    <row r="83" spans="1:17" s="690" customFormat="1" ht="19.5" customHeight="1">
      <c r="A83" s="321">
        <v>54</v>
      </c>
      <c r="B83" s="383" t="s">
        <v>368</v>
      </c>
      <c r="C83" s="417">
        <v>4902555</v>
      </c>
      <c r="D83" s="441" t="s">
        <v>12</v>
      </c>
      <c r="E83" s="407" t="s">
        <v>350</v>
      </c>
      <c r="F83" s="417">
        <v>75</v>
      </c>
      <c r="G83" s="426">
        <v>1582</v>
      </c>
      <c r="H83" s="427">
        <v>1524</v>
      </c>
      <c r="I83" s="427">
        <f>G83-H83</f>
        <v>58</v>
      </c>
      <c r="J83" s="427">
        <f>$F83*I83</f>
        <v>4350</v>
      </c>
      <c r="K83" s="432">
        <f>J83/1000000</f>
        <v>0.00435</v>
      </c>
      <c r="L83" s="426">
        <v>6767</v>
      </c>
      <c r="M83" s="427">
        <v>5983</v>
      </c>
      <c r="N83" s="427">
        <f>L83-M83</f>
        <v>784</v>
      </c>
      <c r="O83" s="427">
        <f>$F83*N83</f>
        <v>58800</v>
      </c>
      <c r="P83" s="432">
        <f>O83/1000000</f>
        <v>0.0588</v>
      </c>
      <c r="Q83" s="725"/>
    </row>
    <row r="84" spans="1:17" s="690" customFormat="1" ht="15.75" customHeight="1">
      <c r="A84" s="321">
        <v>55</v>
      </c>
      <c r="B84" s="383" t="s">
        <v>369</v>
      </c>
      <c r="C84" s="417">
        <v>4902581</v>
      </c>
      <c r="D84" s="441" t="s">
        <v>12</v>
      </c>
      <c r="E84" s="407" t="s">
        <v>350</v>
      </c>
      <c r="F84" s="417">
        <v>100</v>
      </c>
      <c r="G84" s="426">
        <v>159</v>
      </c>
      <c r="H84" s="427">
        <v>115</v>
      </c>
      <c r="I84" s="427">
        <f>G84-H84</f>
        <v>44</v>
      </c>
      <c r="J84" s="427">
        <f>$F84*I84</f>
        <v>4400</v>
      </c>
      <c r="K84" s="432">
        <f>J84/1000000</f>
        <v>0.0044</v>
      </c>
      <c r="L84" s="426">
        <v>1378</v>
      </c>
      <c r="M84" s="427">
        <v>842</v>
      </c>
      <c r="N84" s="427">
        <f>L84-M84</f>
        <v>536</v>
      </c>
      <c r="O84" s="427">
        <f>$F84*N84</f>
        <v>53600</v>
      </c>
      <c r="P84" s="432">
        <f>O84/1000000</f>
        <v>0.0536</v>
      </c>
      <c r="Q84" s="699"/>
    </row>
    <row r="85" spans="1:17" ht="14.25" customHeight="1">
      <c r="A85" s="321"/>
      <c r="B85" s="388" t="s">
        <v>422</v>
      </c>
      <c r="C85" s="417"/>
      <c r="D85" s="441"/>
      <c r="E85" s="407"/>
      <c r="F85" s="417"/>
      <c r="G85" s="423"/>
      <c r="H85" s="424"/>
      <c r="I85" s="424"/>
      <c r="J85" s="424"/>
      <c r="K85" s="424"/>
      <c r="L85" s="423"/>
      <c r="M85" s="424"/>
      <c r="N85" s="424"/>
      <c r="O85" s="424"/>
      <c r="P85" s="424"/>
      <c r="Q85" s="179"/>
    </row>
    <row r="86" spans="1:17" s="755" customFormat="1" ht="21" customHeight="1">
      <c r="A86" s="321">
        <v>56</v>
      </c>
      <c r="B86" s="383" t="s">
        <v>423</v>
      </c>
      <c r="C86" s="417">
        <v>4864861</v>
      </c>
      <c r="D86" s="441" t="s">
        <v>12</v>
      </c>
      <c r="E86" s="407" t="s">
        <v>350</v>
      </c>
      <c r="F86" s="417">
        <v>1000</v>
      </c>
      <c r="G86" s="426">
        <v>26</v>
      </c>
      <c r="H86" s="427">
        <v>0</v>
      </c>
      <c r="I86" s="427">
        <f aca="true" t="shared" si="6" ref="I86:I93">G86-H86</f>
        <v>26</v>
      </c>
      <c r="J86" s="427">
        <f aca="true" t="shared" si="7" ref="J86:J93">$F86*I86</f>
        <v>26000</v>
      </c>
      <c r="K86" s="432">
        <f aca="true" t="shared" si="8" ref="K86:K93">J86/1000000</f>
        <v>0.026</v>
      </c>
      <c r="L86" s="426">
        <v>999971</v>
      </c>
      <c r="M86" s="427">
        <v>999950</v>
      </c>
      <c r="N86" s="427">
        <f aca="true" t="shared" si="9" ref="N86:N93">L86-M86</f>
        <v>21</v>
      </c>
      <c r="O86" s="427">
        <f aca="true" t="shared" si="10" ref="O86:O93">$F86*N86</f>
        <v>21000</v>
      </c>
      <c r="P86" s="432">
        <f aca="true" t="shared" si="11" ref="P86:P93">O86/1000000</f>
        <v>0.021</v>
      </c>
      <c r="Q86" s="725"/>
    </row>
    <row r="87" spans="1:17" s="755" customFormat="1" ht="18" customHeight="1">
      <c r="A87" s="321">
        <v>57</v>
      </c>
      <c r="B87" s="383" t="s">
        <v>424</v>
      </c>
      <c r="C87" s="417">
        <v>4864877</v>
      </c>
      <c r="D87" s="441" t="s">
        <v>12</v>
      </c>
      <c r="E87" s="407" t="s">
        <v>350</v>
      </c>
      <c r="F87" s="417">
        <v>1000</v>
      </c>
      <c r="G87" s="426">
        <v>3</v>
      </c>
      <c r="H87" s="427">
        <v>0</v>
      </c>
      <c r="I87" s="427">
        <f t="shared" si="6"/>
        <v>3</v>
      </c>
      <c r="J87" s="427">
        <f t="shared" si="7"/>
        <v>3000</v>
      </c>
      <c r="K87" s="432">
        <f t="shared" si="8"/>
        <v>0.003</v>
      </c>
      <c r="L87" s="426">
        <v>128</v>
      </c>
      <c r="M87" s="427">
        <v>82</v>
      </c>
      <c r="N87" s="427">
        <f t="shared" si="9"/>
        <v>46</v>
      </c>
      <c r="O87" s="427">
        <f t="shared" si="10"/>
        <v>46000</v>
      </c>
      <c r="P87" s="432">
        <f t="shared" si="11"/>
        <v>0.046</v>
      </c>
      <c r="Q87" s="699"/>
    </row>
    <row r="88" spans="1:17" s="755" customFormat="1" ht="21" customHeight="1">
      <c r="A88" s="321">
        <v>58</v>
      </c>
      <c r="B88" s="383" t="s">
        <v>425</v>
      </c>
      <c r="C88" s="417">
        <v>4864841</v>
      </c>
      <c r="D88" s="441" t="s">
        <v>12</v>
      </c>
      <c r="E88" s="407" t="s">
        <v>350</v>
      </c>
      <c r="F88" s="417">
        <v>1000</v>
      </c>
      <c r="G88" s="426">
        <v>999971</v>
      </c>
      <c r="H88" s="427">
        <v>999995</v>
      </c>
      <c r="I88" s="427">
        <f t="shared" si="6"/>
        <v>-24</v>
      </c>
      <c r="J88" s="427">
        <f t="shared" si="7"/>
        <v>-24000</v>
      </c>
      <c r="K88" s="432">
        <f t="shared" si="8"/>
        <v>-0.024</v>
      </c>
      <c r="L88" s="426">
        <v>55</v>
      </c>
      <c r="M88" s="427">
        <v>30</v>
      </c>
      <c r="N88" s="427">
        <f t="shared" si="9"/>
        <v>25</v>
      </c>
      <c r="O88" s="427">
        <f t="shared" si="10"/>
        <v>25000</v>
      </c>
      <c r="P88" s="432">
        <f t="shared" si="11"/>
        <v>0.025</v>
      </c>
      <c r="Q88" s="699"/>
    </row>
    <row r="89" spans="1:17" s="755" customFormat="1" ht="21" customHeight="1">
      <c r="A89" s="321">
        <v>59</v>
      </c>
      <c r="B89" s="383" t="s">
        <v>426</v>
      </c>
      <c r="C89" s="417">
        <v>4864882</v>
      </c>
      <c r="D89" s="441" t="s">
        <v>12</v>
      </c>
      <c r="E89" s="407" t="s">
        <v>350</v>
      </c>
      <c r="F89" s="417">
        <v>1000</v>
      </c>
      <c r="G89" s="426">
        <v>14</v>
      </c>
      <c r="H89" s="427">
        <v>0</v>
      </c>
      <c r="I89" s="427">
        <f t="shared" si="6"/>
        <v>14</v>
      </c>
      <c r="J89" s="427">
        <f t="shared" si="7"/>
        <v>14000</v>
      </c>
      <c r="K89" s="432">
        <f t="shared" si="8"/>
        <v>0.014</v>
      </c>
      <c r="L89" s="426">
        <v>499</v>
      </c>
      <c r="M89" s="427">
        <v>337</v>
      </c>
      <c r="N89" s="427">
        <f t="shared" si="9"/>
        <v>162</v>
      </c>
      <c r="O89" s="427">
        <f t="shared" si="10"/>
        <v>162000</v>
      </c>
      <c r="P89" s="432">
        <f t="shared" si="11"/>
        <v>0.162</v>
      </c>
      <c r="Q89" s="699"/>
    </row>
    <row r="90" spans="1:17" s="755" customFormat="1" ht="21" customHeight="1">
      <c r="A90" s="321">
        <v>60</v>
      </c>
      <c r="B90" s="383" t="s">
        <v>427</v>
      </c>
      <c r="C90" s="417">
        <v>5269791</v>
      </c>
      <c r="D90" s="441" t="s">
        <v>12</v>
      </c>
      <c r="E90" s="407" t="s">
        <v>350</v>
      </c>
      <c r="F90" s="417">
        <v>2000</v>
      </c>
      <c r="G90" s="426">
        <v>266</v>
      </c>
      <c r="H90" s="427">
        <v>266</v>
      </c>
      <c r="I90" s="427">
        <f t="shared" si="6"/>
        <v>0</v>
      </c>
      <c r="J90" s="427">
        <f t="shared" si="7"/>
        <v>0</v>
      </c>
      <c r="K90" s="432">
        <f t="shared" si="8"/>
        <v>0</v>
      </c>
      <c r="L90" s="426">
        <v>1077</v>
      </c>
      <c r="M90" s="427">
        <v>1077</v>
      </c>
      <c r="N90" s="427">
        <f t="shared" si="9"/>
        <v>0</v>
      </c>
      <c r="O90" s="427">
        <f t="shared" si="10"/>
        <v>0</v>
      </c>
      <c r="P90" s="432">
        <f t="shared" si="11"/>
        <v>0</v>
      </c>
      <c r="Q90" s="699"/>
    </row>
    <row r="91" spans="1:17" s="755" customFormat="1" ht="21" customHeight="1">
      <c r="A91" s="321">
        <v>61</v>
      </c>
      <c r="B91" s="383" t="s">
        <v>428</v>
      </c>
      <c r="C91" s="417">
        <v>4864854</v>
      </c>
      <c r="D91" s="441" t="s">
        <v>12</v>
      </c>
      <c r="E91" s="407" t="s">
        <v>350</v>
      </c>
      <c r="F91" s="417">
        <v>1000</v>
      </c>
      <c r="G91" s="426">
        <v>0</v>
      </c>
      <c r="H91" s="427">
        <v>0</v>
      </c>
      <c r="I91" s="427">
        <f t="shared" si="6"/>
        <v>0</v>
      </c>
      <c r="J91" s="427">
        <f t="shared" si="7"/>
        <v>0</v>
      </c>
      <c r="K91" s="432">
        <f t="shared" si="8"/>
        <v>0</v>
      </c>
      <c r="L91" s="426">
        <v>10</v>
      </c>
      <c r="M91" s="427">
        <v>9</v>
      </c>
      <c r="N91" s="427">
        <f t="shared" si="9"/>
        <v>1</v>
      </c>
      <c r="O91" s="427">
        <f t="shared" si="10"/>
        <v>1000</v>
      </c>
      <c r="P91" s="432">
        <f t="shared" si="11"/>
        <v>0.001</v>
      </c>
      <c r="Q91" s="699"/>
    </row>
    <row r="92" spans="1:17" s="755" customFormat="1" ht="21" customHeight="1">
      <c r="A92" s="417">
        <v>62</v>
      </c>
      <c r="B92" s="778" t="s">
        <v>429</v>
      </c>
      <c r="C92" s="417">
        <v>5269785</v>
      </c>
      <c r="D92" s="441" t="s">
        <v>12</v>
      </c>
      <c r="E92" s="407" t="s">
        <v>350</v>
      </c>
      <c r="F92" s="417">
        <v>1000</v>
      </c>
      <c r="G92" s="426">
        <v>0</v>
      </c>
      <c r="H92" s="427">
        <v>0</v>
      </c>
      <c r="I92" s="427">
        <f t="shared" si="6"/>
        <v>0</v>
      </c>
      <c r="J92" s="427">
        <f t="shared" si="7"/>
        <v>0</v>
      </c>
      <c r="K92" s="432">
        <f t="shared" si="8"/>
        <v>0</v>
      </c>
      <c r="L92" s="426">
        <v>0</v>
      </c>
      <c r="M92" s="427">
        <v>0</v>
      </c>
      <c r="N92" s="427">
        <f t="shared" si="9"/>
        <v>0</v>
      </c>
      <c r="O92" s="427">
        <f t="shared" si="10"/>
        <v>0</v>
      </c>
      <c r="P92" s="432">
        <f t="shared" si="11"/>
        <v>0</v>
      </c>
      <c r="Q92" s="699"/>
    </row>
    <row r="93" spans="1:17" s="756" customFormat="1" ht="21" customHeight="1" thickBot="1">
      <c r="A93" s="387">
        <v>63</v>
      </c>
      <c r="B93" s="771" t="s">
        <v>430</v>
      </c>
      <c r="C93" s="387">
        <v>4864847</v>
      </c>
      <c r="D93" s="387" t="s">
        <v>12</v>
      </c>
      <c r="E93" s="387" t="s">
        <v>350</v>
      </c>
      <c r="F93" s="387">
        <v>1000</v>
      </c>
      <c r="G93" s="780">
        <v>16</v>
      </c>
      <c r="H93" s="387">
        <v>3</v>
      </c>
      <c r="I93" s="387">
        <f t="shared" si="6"/>
        <v>13</v>
      </c>
      <c r="J93" s="387">
        <f t="shared" si="7"/>
        <v>13000</v>
      </c>
      <c r="K93" s="387">
        <f t="shared" si="8"/>
        <v>0.013</v>
      </c>
      <c r="L93" s="780">
        <v>32</v>
      </c>
      <c r="M93" s="387">
        <v>10</v>
      </c>
      <c r="N93" s="387">
        <f t="shared" si="9"/>
        <v>22</v>
      </c>
      <c r="O93" s="387">
        <f t="shared" si="10"/>
        <v>22000</v>
      </c>
      <c r="P93" s="387">
        <f t="shared" si="11"/>
        <v>0.022</v>
      </c>
      <c r="Q93" s="779"/>
    </row>
    <row r="94" spans="1:2" s="690" customFormat="1" ht="21" customHeight="1" thickTop="1">
      <c r="A94" s="321"/>
      <c r="B94" s="383"/>
    </row>
    <row r="95" spans="1:16" ht="13.5" customHeight="1">
      <c r="A95" s="226" t="s">
        <v>316</v>
      </c>
      <c r="C95" s="67"/>
      <c r="D95" s="93"/>
      <c r="E95" s="93"/>
      <c r="F95" s="394"/>
      <c r="K95" s="231">
        <f>SUM(K8:K93)</f>
        <v>3.3110567899999985</v>
      </c>
      <c r="L95" s="94"/>
      <c r="M95" s="94"/>
      <c r="N95" s="94"/>
      <c r="O95" s="94"/>
      <c r="P95" s="231">
        <f>SUM(P8:P93)</f>
        <v>5.504716559999999</v>
      </c>
    </row>
    <row r="96" spans="3:16" ht="9.75" customHeight="1" hidden="1">
      <c r="C96" s="93"/>
      <c r="D96" s="93"/>
      <c r="E96" s="93"/>
      <c r="F96" s="394"/>
      <c r="L96" s="18"/>
      <c r="M96" s="18"/>
      <c r="N96" s="18"/>
      <c r="O96" s="18"/>
      <c r="P96" s="18"/>
    </row>
    <row r="97" spans="1:17" ht="24" thickBot="1">
      <c r="A97" s="504" t="s">
        <v>195</v>
      </c>
      <c r="C97" s="93"/>
      <c r="D97" s="93"/>
      <c r="E97" s="93"/>
      <c r="F97" s="394"/>
      <c r="G97" s="19"/>
      <c r="H97" s="19"/>
      <c r="I97" s="56" t="s">
        <v>401</v>
      </c>
      <c r="J97" s="19"/>
      <c r="K97" s="19"/>
      <c r="L97" s="21"/>
      <c r="M97" s="21"/>
      <c r="N97" s="56" t="s">
        <v>402</v>
      </c>
      <c r="O97" s="21"/>
      <c r="P97" s="21"/>
      <c r="Q97" s="513" t="str">
        <f>NDPL!$Q$1</f>
        <v>September-2015</v>
      </c>
    </row>
    <row r="98" spans="1:17" ht="39.75" thickBot="1" thickTop="1">
      <c r="A98" s="41" t="s">
        <v>8</v>
      </c>
      <c r="B98" s="38" t="s">
        <v>9</v>
      </c>
      <c r="C98" s="39" t="s">
        <v>1</v>
      </c>
      <c r="D98" s="39" t="s">
        <v>2</v>
      </c>
      <c r="E98" s="39" t="s">
        <v>3</v>
      </c>
      <c r="F98" s="395" t="s">
        <v>10</v>
      </c>
      <c r="G98" s="41" t="str">
        <f>NDPL!G5</f>
        <v>FINAL READING 01/10/2015</v>
      </c>
      <c r="H98" s="39" t="str">
        <f>NDPL!H5</f>
        <v>INTIAL READING 01/09/2015</v>
      </c>
      <c r="I98" s="39" t="s">
        <v>4</v>
      </c>
      <c r="J98" s="39" t="s">
        <v>5</v>
      </c>
      <c r="K98" s="39" t="s">
        <v>6</v>
      </c>
      <c r="L98" s="41" t="str">
        <f>NDPL!G5</f>
        <v>FINAL READING 01/10/2015</v>
      </c>
      <c r="M98" s="39" t="str">
        <f>NDPL!H5</f>
        <v>INTIAL READING 01/09/2015</v>
      </c>
      <c r="N98" s="39" t="s">
        <v>4</v>
      </c>
      <c r="O98" s="39" t="s">
        <v>5</v>
      </c>
      <c r="P98" s="39" t="s">
        <v>6</v>
      </c>
      <c r="Q98" s="40" t="s">
        <v>313</v>
      </c>
    </row>
    <row r="99" spans="3:16" ht="18" thickBot="1" thickTop="1">
      <c r="C99" s="93"/>
      <c r="D99" s="93"/>
      <c r="E99" s="93"/>
      <c r="F99" s="394"/>
      <c r="L99" s="18"/>
      <c r="M99" s="18"/>
      <c r="N99" s="18"/>
      <c r="O99" s="18"/>
      <c r="P99" s="18"/>
    </row>
    <row r="100" spans="1:17" ht="18" customHeight="1" thickTop="1">
      <c r="A100" s="450"/>
      <c r="B100" s="451" t="s">
        <v>179</v>
      </c>
      <c r="C100" s="404"/>
      <c r="D100" s="112"/>
      <c r="E100" s="112"/>
      <c r="F100" s="396"/>
      <c r="G100" s="63"/>
      <c r="H100" s="25"/>
      <c r="I100" s="25"/>
      <c r="J100" s="25"/>
      <c r="K100" s="35"/>
      <c r="L100" s="102"/>
      <c r="M100" s="26"/>
      <c r="N100" s="26"/>
      <c r="O100" s="26"/>
      <c r="P100" s="27"/>
      <c r="Q100" s="178"/>
    </row>
    <row r="101" spans="1:17" ht="18">
      <c r="A101" s="403">
        <v>1</v>
      </c>
      <c r="B101" s="452" t="s">
        <v>180</v>
      </c>
      <c r="C101" s="417">
        <v>4865143</v>
      </c>
      <c r="D101" s="150" t="s">
        <v>12</v>
      </c>
      <c r="E101" s="115" t="s">
        <v>350</v>
      </c>
      <c r="F101" s="397">
        <v>-100</v>
      </c>
      <c r="G101" s="423">
        <v>90341</v>
      </c>
      <c r="H101" s="424">
        <v>83639</v>
      </c>
      <c r="I101" s="373">
        <f>G101-H101</f>
        <v>6702</v>
      </c>
      <c r="J101" s="373">
        <f>$F101*I101</f>
        <v>-670200</v>
      </c>
      <c r="K101" s="373">
        <f aca="true" t="shared" si="12" ref="K101:K148">J101/1000000</f>
        <v>-0.6702</v>
      </c>
      <c r="L101" s="423">
        <v>910763</v>
      </c>
      <c r="M101" s="424">
        <v>910763</v>
      </c>
      <c r="N101" s="373">
        <f>L101-M101</f>
        <v>0</v>
      </c>
      <c r="O101" s="373">
        <f>$F101*N101</f>
        <v>0</v>
      </c>
      <c r="P101" s="373">
        <f aca="true" t="shared" si="13" ref="P101:P148">O101/1000000</f>
        <v>0</v>
      </c>
      <c r="Q101" s="550"/>
    </row>
    <row r="102" spans="1:17" ht="18" customHeight="1">
      <c r="A102" s="403"/>
      <c r="B102" s="453" t="s">
        <v>43</v>
      </c>
      <c r="C102" s="417"/>
      <c r="D102" s="150"/>
      <c r="E102" s="150"/>
      <c r="F102" s="397"/>
      <c r="G102" s="585"/>
      <c r="H102" s="584"/>
      <c r="I102" s="373"/>
      <c r="J102" s="373"/>
      <c r="K102" s="373"/>
      <c r="L102" s="327"/>
      <c r="M102" s="373"/>
      <c r="N102" s="373"/>
      <c r="O102" s="373"/>
      <c r="P102" s="373"/>
      <c r="Q102" s="390"/>
    </row>
    <row r="103" spans="1:17" ht="18" customHeight="1">
      <c r="A103" s="403"/>
      <c r="B103" s="453" t="s">
        <v>121</v>
      </c>
      <c r="C103" s="417"/>
      <c r="D103" s="150"/>
      <c r="E103" s="150"/>
      <c r="F103" s="397"/>
      <c r="G103" s="585"/>
      <c r="H103" s="584"/>
      <c r="I103" s="373"/>
      <c r="J103" s="373"/>
      <c r="K103" s="373"/>
      <c r="L103" s="327"/>
      <c r="M103" s="373"/>
      <c r="N103" s="373"/>
      <c r="O103" s="373"/>
      <c r="P103" s="373"/>
      <c r="Q103" s="390"/>
    </row>
    <row r="104" spans="1:17" s="690" customFormat="1" ht="18" customHeight="1">
      <c r="A104" s="403">
        <v>2</v>
      </c>
      <c r="B104" s="452" t="s">
        <v>122</v>
      </c>
      <c r="C104" s="417">
        <v>4865134</v>
      </c>
      <c r="D104" s="150" t="s">
        <v>12</v>
      </c>
      <c r="E104" s="115" t="s">
        <v>350</v>
      </c>
      <c r="F104" s="397">
        <v>-100</v>
      </c>
      <c r="G104" s="426">
        <v>97721</v>
      </c>
      <c r="H104" s="427">
        <v>97842</v>
      </c>
      <c r="I104" s="349">
        <f>G104-H104</f>
        <v>-121</v>
      </c>
      <c r="J104" s="349">
        <f aca="true" t="shared" si="14" ref="J104:J148">$F104*I104</f>
        <v>12100</v>
      </c>
      <c r="K104" s="349">
        <f t="shared" si="12"/>
        <v>0.0121</v>
      </c>
      <c r="L104" s="426">
        <v>1089</v>
      </c>
      <c r="M104" s="427">
        <v>1179</v>
      </c>
      <c r="N104" s="349">
        <f>L104-M104</f>
        <v>-90</v>
      </c>
      <c r="O104" s="349">
        <f aca="true" t="shared" si="15" ref="O104:O148">$F104*N104</f>
        <v>9000</v>
      </c>
      <c r="P104" s="349">
        <f t="shared" si="13"/>
        <v>0.009</v>
      </c>
      <c r="Q104" s="727"/>
    </row>
    <row r="105" spans="1:17" ht="18" customHeight="1">
      <c r="A105" s="403">
        <v>3</v>
      </c>
      <c r="B105" s="401" t="s">
        <v>123</v>
      </c>
      <c r="C105" s="417">
        <v>4865135</v>
      </c>
      <c r="D105" s="103" t="s">
        <v>12</v>
      </c>
      <c r="E105" s="115" t="s">
        <v>350</v>
      </c>
      <c r="F105" s="397">
        <v>-100</v>
      </c>
      <c r="G105" s="423">
        <v>149936</v>
      </c>
      <c r="H105" s="424">
        <v>149536</v>
      </c>
      <c r="I105" s="373">
        <f>G105-H105</f>
        <v>400</v>
      </c>
      <c r="J105" s="373">
        <f t="shared" si="14"/>
        <v>-40000</v>
      </c>
      <c r="K105" s="373">
        <f t="shared" si="12"/>
        <v>-0.04</v>
      </c>
      <c r="L105" s="423">
        <v>16878</v>
      </c>
      <c r="M105" s="424">
        <v>15336</v>
      </c>
      <c r="N105" s="373">
        <f>L105-M105</f>
        <v>1542</v>
      </c>
      <c r="O105" s="373">
        <f t="shared" si="15"/>
        <v>-154200</v>
      </c>
      <c r="P105" s="373">
        <f t="shared" si="13"/>
        <v>-0.1542</v>
      </c>
      <c r="Q105" s="390"/>
    </row>
    <row r="106" spans="1:17" ht="18" customHeight="1">
      <c r="A106" s="403">
        <v>4</v>
      </c>
      <c r="B106" s="452" t="s">
        <v>181</v>
      </c>
      <c r="C106" s="417">
        <v>4864804</v>
      </c>
      <c r="D106" s="150" t="s">
        <v>12</v>
      </c>
      <c r="E106" s="115" t="s">
        <v>350</v>
      </c>
      <c r="F106" s="397">
        <v>-100</v>
      </c>
      <c r="G106" s="423">
        <v>995207</v>
      </c>
      <c r="H106" s="424">
        <v>995207</v>
      </c>
      <c r="I106" s="373">
        <f>G106-H106</f>
        <v>0</v>
      </c>
      <c r="J106" s="373">
        <f t="shared" si="14"/>
        <v>0</v>
      </c>
      <c r="K106" s="373">
        <f t="shared" si="12"/>
        <v>0</v>
      </c>
      <c r="L106" s="423">
        <v>999945</v>
      </c>
      <c r="M106" s="424">
        <v>999945</v>
      </c>
      <c r="N106" s="373">
        <f>L106-M106</f>
        <v>0</v>
      </c>
      <c r="O106" s="373">
        <f t="shared" si="15"/>
        <v>0</v>
      </c>
      <c r="P106" s="373">
        <f t="shared" si="13"/>
        <v>0</v>
      </c>
      <c r="Q106" s="390"/>
    </row>
    <row r="107" spans="1:17" ht="18" customHeight="1">
      <c r="A107" s="403">
        <v>5</v>
      </c>
      <c r="B107" s="452" t="s">
        <v>182</v>
      </c>
      <c r="C107" s="417">
        <v>4865163</v>
      </c>
      <c r="D107" s="150" t="s">
        <v>12</v>
      </c>
      <c r="E107" s="115" t="s">
        <v>350</v>
      </c>
      <c r="F107" s="397">
        <v>-100</v>
      </c>
      <c r="G107" s="423">
        <v>996175</v>
      </c>
      <c r="H107" s="424">
        <v>996175</v>
      </c>
      <c r="I107" s="373">
        <f>G107-H107</f>
        <v>0</v>
      </c>
      <c r="J107" s="373">
        <f t="shared" si="14"/>
        <v>0</v>
      </c>
      <c r="K107" s="373">
        <f t="shared" si="12"/>
        <v>0</v>
      </c>
      <c r="L107" s="423">
        <v>999925</v>
      </c>
      <c r="M107" s="424">
        <v>999857</v>
      </c>
      <c r="N107" s="373">
        <f>L107-M107</f>
        <v>68</v>
      </c>
      <c r="O107" s="373">
        <f t="shared" si="15"/>
        <v>-6800</v>
      </c>
      <c r="P107" s="373">
        <f t="shared" si="13"/>
        <v>-0.0068</v>
      </c>
      <c r="Q107" s="390"/>
    </row>
    <row r="108" spans="1:17" ht="18" customHeight="1">
      <c r="A108" s="403"/>
      <c r="B108" s="454" t="s">
        <v>183</v>
      </c>
      <c r="C108" s="417"/>
      <c r="D108" s="103"/>
      <c r="E108" s="103"/>
      <c r="F108" s="397"/>
      <c r="G108" s="585"/>
      <c r="H108" s="584"/>
      <c r="I108" s="373"/>
      <c r="J108" s="373"/>
      <c r="K108" s="373"/>
      <c r="L108" s="327"/>
      <c r="M108" s="373"/>
      <c r="N108" s="373"/>
      <c r="O108" s="373"/>
      <c r="P108" s="373"/>
      <c r="Q108" s="390"/>
    </row>
    <row r="109" spans="1:17" ht="18" customHeight="1">
      <c r="A109" s="403"/>
      <c r="B109" s="454" t="s">
        <v>112</v>
      </c>
      <c r="C109" s="417"/>
      <c r="D109" s="103"/>
      <c r="E109" s="103"/>
      <c r="F109" s="397"/>
      <c r="G109" s="585"/>
      <c r="H109" s="584"/>
      <c r="I109" s="373"/>
      <c r="J109" s="373"/>
      <c r="K109" s="373"/>
      <c r="L109" s="327"/>
      <c r="M109" s="373"/>
      <c r="N109" s="373"/>
      <c r="O109" s="373"/>
      <c r="P109" s="373"/>
      <c r="Q109" s="390"/>
    </row>
    <row r="110" spans="1:17" s="90" customFormat="1" ht="18">
      <c r="A110" s="653">
        <v>6</v>
      </c>
      <c r="B110" s="654" t="s">
        <v>404</v>
      </c>
      <c r="C110" s="655">
        <v>4864845</v>
      </c>
      <c r="D110" s="192" t="s">
        <v>12</v>
      </c>
      <c r="E110" s="193" t="s">
        <v>350</v>
      </c>
      <c r="F110" s="656">
        <v>-2000</v>
      </c>
      <c r="G110" s="667">
        <v>4843</v>
      </c>
      <c r="H110" s="668">
        <v>4674</v>
      </c>
      <c r="I110" s="687">
        <f>G110-H110</f>
        <v>169</v>
      </c>
      <c r="J110" s="687">
        <f t="shared" si="14"/>
        <v>-338000</v>
      </c>
      <c r="K110" s="687">
        <f t="shared" si="12"/>
        <v>-0.338</v>
      </c>
      <c r="L110" s="667">
        <v>73943</v>
      </c>
      <c r="M110" s="668">
        <v>73932</v>
      </c>
      <c r="N110" s="687">
        <f>L110-M110</f>
        <v>11</v>
      </c>
      <c r="O110" s="687">
        <f t="shared" si="15"/>
        <v>-22000</v>
      </c>
      <c r="P110" s="687">
        <f t="shared" si="13"/>
        <v>-0.022</v>
      </c>
      <c r="Q110" s="688"/>
    </row>
    <row r="111" spans="1:17" ht="18">
      <c r="A111" s="403">
        <v>7</v>
      </c>
      <c r="B111" s="452" t="s">
        <v>184</v>
      </c>
      <c r="C111" s="417">
        <v>4864862</v>
      </c>
      <c r="D111" s="150" t="s">
        <v>12</v>
      </c>
      <c r="E111" s="115" t="s">
        <v>350</v>
      </c>
      <c r="F111" s="397">
        <v>-1000</v>
      </c>
      <c r="G111" s="426">
        <v>14611</v>
      </c>
      <c r="H111" s="427">
        <v>14681</v>
      </c>
      <c r="I111" s="349">
        <f>G111-H111</f>
        <v>-70</v>
      </c>
      <c r="J111" s="349">
        <f t="shared" si="14"/>
        <v>70000</v>
      </c>
      <c r="K111" s="349">
        <f t="shared" si="12"/>
        <v>0.07</v>
      </c>
      <c r="L111" s="426">
        <v>284</v>
      </c>
      <c r="M111" s="427">
        <v>286</v>
      </c>
      <c r="N111" s="349">
        <f>L111-M111</f>
        <v>-2</v>
      </c>
      <c r="O111" s="349">
        <f t="shared" si="15"/>
        <v>2000</v>
      </c>
      <c r="P111" s="349">
        <f t="shared" si="13"/>
        <v>0.002</v>
      </c>
      <c r="Q111" s="694"/>
    </row>
    <row r="112" spans="1:17" ht="18" customHeight="1">
      <c r="A112" s="403">
        <v>8</v>
      </c>
      <c r="B112" s="452" t="s">
        <v>185</v>
      </c>
      <c r="C112" s="417">
        <v>4865142</v>
      </c>
      <c r="D112" s="150" t="s">
        <v>12</v>
      </c>
      <c r="E112" s="115" t="s">
        <v>350</v>
      </c>
      <c r="F112" s="397">
        <v>-500</v>
      </c>
      <c r="G112" s="423">
        <v>905739</v>
      </c>
      <c r="H112" s="424">
        <v>905715</v>
      </c>
      <c r="I112" s="373">
        <f>G112-H112</f>
        <v>24</v>
      </c>
      <c r="J112" s="373">
        <f t="shared" si="14"/>
        <v>-12000</v>
      </c>
      <c r="K112" s="373">
        <f t="shared" si="12"/>
        <v>-0.012</v>
      </c>
      <c r="L112" s="423">
        <v>56786</v>
      </c>
      <c r="M112" s="424">
        <v>56244</v>
      </c>
      <c r="N112" s="373">
        <f>L112-M112</f>
        <v>542</v>
      </c>
      <c r="O112" s="373">
        <f t="shared" si="15"/>
        <v>-271000</v>
      </c>
      <c r="P112" s="373">
        <f t="shared" si="13"/>
        <v>-0.271</v>
      </c>
      <c r="Q112" s="390"/>
    </row>
    <row r="113" spans="1:17" s="690" customFormat="1" ht="18" customHeight="1">
      <c r="A113" s="403">
        <v>9</v>
      </c>
      <c r="B113" s="452" t="s">
        <v>413</v>
      </c>
      <c r="C113" s="417">
        <v>5128435</v>
      </c>
      <c r="D113" s="150" t="s">
        <v>12</v>
      </c>
      <c r="E113" s="115" t="s">
        <v>350</v>
      </c>
      <c r="F113" s="397">
        <v>-400</v>
      </c>
      <c r="G113" s="426">
        <v>403</v>
      </c>
      <c r="H113" s="427">
        <v>769</v>
      </c>
      <c r="I113" s="349">
        <f>G113-H113</f>
        <v>-366</v>
      </c>
      <c r="J113" s="349">
        <f>$F113*I113</f>
        <v>146400</v>
      </c>
      <c r="K113" s="349">
        <f>J113/1000000</f>
        <v>0.1464</v>
      </c>
      <c r="L113" s="426">
        <v>2927</v>
      </c>
      <c r="M113" s="427">
        <v>2929</v>
      </c>
      <c r="N113" s="349">
        <f>L113-M113</f>
        <v>-2</v>
      </c>
      <c r="O113" s="349">
        <f>$F113*N113</f>
        <v>800</v>
      </c>
      <c r="P113" s="349">
        <f>O113/1000000</f>
        <v>0.0008</v>
      </c>
      <c r="Q113" s="693"/>
    </row>
    <row r="114" spans="1:17" ht="18" customHeight="1">
      <c r="A114" s="403"/>
      <c r="B114" s="453" t="s">
        <v>112</v>
      </c>
      <c r="C114" s="417"/>
      <c r="D114" s="150"/>
      <c r="E114" s="150"/>
      <c r="F114" s="397"/>
      <c r="G114" s="585"/>
      <c r="H114" s="584"/>
      <c r="I114" s="373"/>
      <c r="J114" s="373"/>
      <c r="K114" s="373"/>
      <c r="L114" s="327"/>
      <c r="M114" s="373"/>
      <c r="N114" s="373"/>
      <c r="O114" s="373"/>
      <c r="P114" s="373"/>
      <c r="Q114" s="390"/>
    </row>
    <row r="115" spans="1:17" ht="18" customHeight="1">
      <c r="A115" s="403">
        <v>10</v>
      </c>
      <c r="B115" s="452" t="s">
        <v>186</v>
      </c>
      <c r="C115" s="417">
        <v>4865093</v>
      </c>
      <c r="D115" s="150" t="s">
        <v>12</v>
      </c>
      <c r="E115" s="115" t="s">
        <v>350</v>
      </c>
      <c r="F115" s="397">
        <v>-100</v>
      </c>
      <c r="G115" s="423">
        <v>75776</v>
      </c>
      <c r="H115" s="424">
        <v>75714</v>
      </c>
      <c r="I115" s="373">
        <f>G115-H115</f>
        <v>62</v>
      </c>
      <c r="J115" s="373">
        <f t="shared" si="14"/>
        <v>-6200</v>
      </c>
      <c r="K115" s="373">
        <f t="shared" si="12"/>
        <v>-0.0062</v>
      </c>
      <c r="L115" s="423">
        <v>68322</v>
      </c>
      <c r="M115" s="424">
        <v>68059</v>
      </c>
      <c r="N115" s="373">
        <f>L115-M115</f>
        <v>263</v>
      </c>
      <c r="O115" s="373">
        <f t="shared" si="15"/>
        <v>-26300</v>
      </c>
      <c r="P115" s="373">
        <f t="shared" si="13"/>
        <v>-0.0263</v>
      </c>
      <c r="Q115" s="390"/>
    </row>
    <row r="116" spans="1:17" ht="18" customHeight="1">
      <c r="A116" s="403">
        <v>11</v>
      </c>
      <c r="B116" s="452" t="s">
        <v>187</v>
      </c>
      <c r="C116" s="417">
        <v>4865094</v>
      </c>
      <c r="D116" s="150" t="s">
        <v>12</v>
      </c>
      <c r="E116" s="115" t="s">
        <v>350</v>
      </c>
      <c r="F116" s="397">
        <v>-100</v>
      </c>
      <c r="G116" s="423">
        <v>80571</v>
      </c>
      <c r="H116" s="424">
        <v>80378</v>
      </c>
      <c r="I116" s="373">
        <f>G116-H116</f>
        <v>193</v>
      </c>
      <c r="J116" s="373">
        <f t="shared" si="14"/>
        <v>-19300</v>
      </c>
      <c r="K116" s="373">
        <f t="shared" si="12"/>
        <v>-0.0193</v>
      </c>
      <c r="L116" s="423">
        <v>66867</v>
      </c>
      <c r="M116" s="424">
        <v>66604</v>
      </c>
      <c r="N116" s="373">
        <f>L116-M116</f>
        <v>263</v>
      </c>
      <c r="O116" s="373">
        <f t="shared" si="15"/>
        <v>-26300</v>
      </c>
      <c r="P116" s="373">
        <f t="shared" si="13"/>
        <v>-0.0263</v>
      </c>
      <c r="Q116" s="390"/>
    </row>
    <row r="117" spans="1:17" s="690" customFormat="1" ht="18">
      <c r="A117" s="653">
        <v>12</v>
      </c>
      <c r="B117" s="654" t="s">
        <v>188</v>
      </c>
      <c r="C117" s="655">
        <v>5269199</v>
      </c>
      <c r="D117" s="192" t="s">
        <v>12</v>
      </c>
      <c r="E117" s="193" t="s">
        <v>350</v>
      </c>
      <c r="F117" s="656">
        <v>-100</v>
      </c>
      <c r="G117" s="667">
        <v>9982</v>
      </c>
      <c r="H117" s="728">
        <v>9850</v>
      </c>
      <c r="I117" s="687">
        <f>G117-H117</f>
        <v>132</v>
      </c>
      <c r="J117" s="687">
        <f>$F117*I117</f>
        <v>-13200</v>
      </c>
      <c r="K117" s="687">
        <f>J117/1000000</f>
        <v>-0.0132</v>
      </c>
      <c r="L117" s="667">
        <v>10099</v>
      </c>
      <c r="M117" s="728">
        <v>8725</v>
      </c>
      <c r="N117" s="687">
        <f>L117-M117</f>
        <v>1374</v>
      </c>
      <c r="O117" s="687">
        <f>$F117*N117</f>
        <v>-137400</v>
      </c>
      <c r="P117" s="687">
        <f>O117/1000000</f>
        <v>-0.1374</v>
      </c>
      <c r="Q117" s="753"/>
    </row>
    <row r="118" spans="1:17" ht="18" customHeight="1">
      <c r="A118" s="403"/>
      <c r="B118" s="454" t="s">
        <v>183</v>
      </c>
      <c r="C118" s="417"/>
      <c r="D118" s="103"/>
      <c r="E118" s="103"/>
      <c r="F118" s="391"/>
      <c r="G118" s="585"/>
      <c r="H118" s="584"/>
      <c r="I118" s="373"/>
      <c r="J118" s="373"/>
      <c r="K118" s="373"/>
      <c r="L118" s="327"/>
      <c r="M118" s="373"/>
      <c r="N118" s="373"/>
      <c r="O118" s="373"/>
      <c r="P118" s="373"/>
      <c r="Q118" s="390"/>
    </row>
    <row r="119" spans="1:17" ht="18" customHeight="1">
      <c r="A119" s="403"/>
      <c r="B119" s="453" t="s">
        <v>189</v>
      </c>
      <c r="C119" s="417"/>
      <c r="D119" s="150"/>
      <c r="E119" s="150"/>
      <c r="F119" s="391"/>
      <c r="G119" s="585"/>
      <c r="H119" s="584"/>
      <c r="I119" s="373"/>
      <c r="J119" s="373"/>
      <c r="K119" s="373"/>
      <c r="L119" s="327"/>
      <c r="M119" s="373"/>
      <c r="N119" s="373"/>
      <c r="O119" s="373"/>
      <c r="P119" s="373"/>
      <c r="Q119" s="390"/>
    </row>
    <row r="120" spans="1:17" ht="18" customHeight="1">
      <c r="A120" s="403">
        <v>13</v>
      </c>
      <c r="B120" s="452" t="s">
        <v>403</v>
      </c>
      <c r="C120" s="417">
        <v>4864892</v>
      </c>
      <c r="D120" s="150" t="s">
        <v>12</v>
      </c>
      <c r="E120" s="115" t="s">
        <v>350</v>
      </c>
      <c r="F120" s="397">
        <v>500</v>
      </c>
      <c r="G120" s="426">
        <v>999654</v>
      </c>
      <c r="H120" s="427">
        <v>999654</v>
      </c>
      <c r="I120" s="349">
        <f>G120-H120</f>
        <v>0</v>
      </c>
      <c r="J120" s="349">
        <f t="shared" si="14"/>
        <v>0</v>
      </c>
      <c r="K120" s="349">
        <f t="shared" si="12"/>
        <v>0</v>
      </c>
      <c r="L120" s="426">
        <v>17091</v>
      </c>
      <c r="M120" s="427">
        <v>17091</v>
      </c>
      <c r="N120" s="349">
        <f>L120-M120</f>
        <v>0</v>
      </c>
      <c r="O120" s="349">
        <f t="shared" si="15"/>
        <v>0</v>
      </c>
      <c r="P120" s="349">
        <f t="shared" si="13"/>
        <v>0</v>
      </c>
      <c r="Q120" s="660"/>
    </row>
    <row r="121" spans="1:17" s="690" customFormat="1" ht="18" customHeight="1">
      <c r="A121" s="403">
        <v>14</v>
      </c>
      <c r="B121" s="452" t="s">
        <v>406</v>
      </c>
      <c r="C121" s="417">
        <v>4865048</v>
      </c>
      <c r="D121" s="150" t="s">
        <v>12</v>
      </c>
      <c r="E121" s="115" t="s">
        <v>350</v>
      </c>
      <c r="F121" s="397"/>
      <c r="G121" s="426">
        <v>999953</v>
      </c>
      <c r="H121" s="427">
        <v>999953</v>
      </c>
      <c r="I121" s="349">
        <f>G121-H121</f>
        <v>0</v>
      </c>
      <c r="J121" s="349">
        <f>$F121*I121</f>
        <v>0</v>
      </c>
      <c r="K121" s="349">
        <f>J121/1000000</f>
        <v>0</v>
      </c>
      <c r="L121" s="426">
        <v>999908</v>
      </c>
      <c r="M121" s="427">
        <v>999908</v>
      </c>
      <c r="N121" s="349">
        <f>L121-M121</f>
        <v>0</v>
      </c>
      <c r="O121" s="349">
        <f>$F121*N121</f>
        <v>0</v>
      </c>
      <c r="P121" s="349">
        <f>O121/1000000</f>
        <v>0</v>
      </c>
      <c r="Q121" s="708"/>
    </row>
    <row r="122" spans="1:17" ht="18" customHeight="1">
      <c r="A122" s="403">
        <v>15</v>
      </c>
      <c r="B122" s="452" t="s">
        <v>121</v>
      </c>
      <c r="C122" s="417">
        <v>4864791</v>
      </c>
      <c r="D122" s="150" t="s">
        <v>12</v>
      </c>
      <c r="E122" s="115" t="s">
        <v>350</v>
      </c>
      <c r="F122" s="397">
        <v>166.66666666666669</v>
      </c>
      <c r="G122" s="426">
        <v>987102</v>
      </c>
      <c r="H122" s="427">
        <v>987102</v>
      </c>
      <c r="I122" s="349">
        <f>G122-H122</f>
        <v>0</v>
      </c>
      <c r="J122" s="349">
        <f t="shared" si="14"/>
        <v>0</v>
      </c>
      <c r="K122" s="349">
        <f t="shared" si="12"/>
        <v>0</v>
      </c>
      <c r="L122" s="426">
        <v>993179</v>
      </c>
      <c r="M122" s="427">
        <v>993179</v>
      </c>
      <c r="N122" s="349">
        <f>L122-M122</f>
        <v>0</v>
      </c>
      <c r="O122" s="349">
        <f t="shared" si="15"/>
        <v>0</v>
      </c>
      <c r="P122" s="349">
        <f t="shared" si="13"/>
        <v>0</v>
      </c>
      <c r="Q122" s="692"/>
    </row>
    <row r="123" spans="1:17" ht="18" customHeight="1">
      <c r="A123" s="403"/>
      <c r="B123" s="401"/>
      <c r="C123" s="417"/>
      <c r="D123" s="103"/>
      <c r="E123" s="115"/>
      <c r="F123" s="397"/>
      <c r="G123" s="423"/>
      <c r="H123" s="424"/>
      <c r="I123" s="349"/>
      <c r="J123" s="349"/>
      <c r="K123" s="349"/>
      <c r="L123" s="423"/>
      <c r="M123" s="424"/>
      <c r="N123" s="373"/>
      <c r="O123" s="373"/>
      <c r="P123" s="373"/>
      <c r="Q123" s="390"/>
    </row>
    <row r="124" spans="1:17" ht="18" customHeight="1">
      <c r="A124" s="403"/>
      <c r="B124" s="453" t="s">
        <v>190</v>
      </c>
      <c r="C124" s="417"/>
      <c r="D124" s="150"/>
      <c r="E124" s="150"/>
      <c r="F124" s="397"/>
      <c r="G124" s="423"/>
      <c r="H124" s="424"/>
      <c r="I124" s="373"/>
      <c r="J124" s="373"/>
      <c r="K124" s="373"/>
      <c r="L124" s="327"/>
      <c r="M124" s="373"/>
      <c r="N124" s="373"/>
      <c r="O124" s="373"/>
      <c r="P124" s="373"/>
      <c r="Q124" s="390"/>
    </row>
    <row r="125" spans="1:17" ht="18" customHeight="1">
      <c r="A125" s="403">
        <v>16</v>
      </c>
      <c r="B125" s="401" t="s">
        <v>191</v>
      </c>
      <c r="C125" s="417">
        <v>4865133</v>
      </c>
      <c r="D125" s="103" t="s">
        <v>12</v>
      </c>
      <c r="E125" s="115" t="s">
        <v>350</v>
      </c>
      <c r="F125" s="397">
        <v>-100</v>
      </c>
      <c r="G125" s="423">
        <v>347196</v>
      </c>
      <c r="H125" s="424">
        <v>345772</v>
      </c>
      <c r="I125" s="373">
        <f>G125-H125</f>
        <v>1424</v>
      </c>
      <c r="J125" s="373">
        <f t="shared" si="14"/>
        <v>-142400</v>
      </c>
      <c r="K125" s="373">
        <f t="shared" si="12"/>
        <v>-0.1424</v>
      </c>
      <c r="L125" s="423">
        <v>49584</v>
      </c>
      <c r="M125" s="424">
        <v>49564</v>
      </c>
      <c r="N125" s="373">
        <f>L125-M125</f>
        <v>20</v>
      </c>
      <c r="O125" s="373">
        <f t="shared" si="15"/>
        <v>-2000</v>
      </c>
      <c r="P125" s="373">
        <f t="shared" si="13"/>
        <v>-0.002</v>
      </c>
      <c r="Q125" s="390"/>
    </row>
    <row r="126" spans="1:17" ht="18" customHeight="1">
      <c r="A126" s="403"/>
      <c r="B126" s="454" t="s">
        <v>192</v>
      </c>
      <c r="C126" s="417"/>
      <c r="D126" s="103"/>
      <c r="E126" s="150"/>
      <c r="F126" s="397"/>
      <c r="G126" s="585"/>
      <c r="H126" s="584"/>
      <c r="I126" s="373"/>
      <c r="J126" s="373"/>
      <c r="K126" s="373"/>
      <c r="L126" s="327"/>
      <c r="M126" s="373"/>
      <c r="N126" s="373"/>
      <c r="O126" s="373"/>
      <c r="P126" s="373"/>
      <c r="Q126" s="390"/>
    </row>
    <row r="127" spans="1:17" s="690" customFormat="1" ht="18" customHeight="1">
      <c r="A127" s="403">
        <v>17</v>
      </c>
      <c r="B127" s="401" t="s">
        <v>179</v>
      </c>
      <c r="C127" s="417">
        <v>4865076</v>
      </c>
      <c r="D127" s="103" t="s">
        <v>12</v>
      </c>
      <c r="E127" s="115" t="s">
        <v>350</v>
      </c>
      <c r="F127" s="397">
        <v>-100</v>
      </c>
      <c r="G127" s="426">
        <v>3992</v>
      </c>
      <c r="H127" s="427">
        <v>3976</v>
      </c>
      <c r="I127" s="349">
        <f>G127-H127</f>
        <v>16</v>
      </c>
      <c r="J127" s="349">
        <f t="shared" si="14"/>
        <v>-1600</v>
      </c>
      <c r="K127" s="349">
        <f t="shared" si="12"/>
        <v>-0.0016</v>
      </c>
      <c r="L127" s="426">
        <v>23179</v>
      </c>
      <c r="M127" s="427">
        <v>23046</v>
      </c>
      <c r="N127" s="349">
        <f>L127-M127</f>
        <v>133</v>
      </c>
      <c r="O127" s="349">
        <f t="shared" si="15"/>
        <v>-13300</v>
      </c>
      <c r="P127" s="349">
        <f t="shared" si="13"/>
        <v>-0.0133</v>
      </c>
      <c r="Q127" s="725"/>
    </row>
    <row r="128" spans="1:17" s="690" customFormat="1" ht="18" customHeight="1">
      <c r="A128" s="403">
        <v>18</v>
      </c>
      <c r="B128" s="452" t="s">
        <v>193</v>
      </c>
      <c r="C128" s="417">
        <v>4865077</v>
      </c>
      <c r="D128" s="150" t="s">
        <v>12</v>
      </c>
      <c r="E128" s="115" t="s">
        <v>350</v>
      </c>
      <c r="F128" s="397">
        <v>-100</v>
      </c>
      <c r="G128" s="426">
        <v>0</v>
      </c>
      <c r="H128" s="427">
        <v>0</v>
      </c>
      <c r="I128" s="349">
        <f>G128-H128</f>
        <v>0</v>
      </c>
      <c r="J128" s="349">
        <f t="shared" si="14"/>
        <v>0</v>
      </c>
      <c r="K128" s="349">
        <f t="shared" si="12"/>
        <v>0</v>
      </c>
      <c r="L128" s="426">
        <v>0</v>
      </c>
      <c r="M128" s="427">
        <v>0</v>
      </c>
      <c r="N128" s="349">
        <f>L128-M128</f>
        <v>0</v>
      </c>
      <c r="O128" s="349">
        <f t="shared" si="15"/>
        <v>0</v>
      </c>
      <c r="P128" s="349">
        <f t="shared" si="13"/>
        <v>0</v>
      </c>
      <c r="Q128" s="727"/>
    </row>
    <row r="129" spans="1:17" ht="18" customHeight="1">
      <c r="A129" s="421"/>
      <c r="B129" s="453" t="s">
        <v>51</v>
      </c>
      <c r="C129" s="394"/>
      <c r="D129" s="93"/>
      <c r="E129" s="93"/>
      <c r="F129" s="397"/>
      <c r="G129" s="585"/>
      <c r="H129" s="584"/>
      <c r="I129" s="373"/>
      <c r="J129" s="373"/>
      <c r="K129" s="373"/>
      <c r="L129" s="327"/>
      <c r="M129" s="373"/>
      <c r="N129" s="373"/>
      <c r="O129" s="373"/>
      <c r="P129" s="373"/>
      <c r="Q129" s="390"/>
    </row>
    <row r="130" spans="1:17" s="690" customFormat="1" ht="18" customHeight="1">
      <c r="A130" s="403">
        <v>19</v>
      </c>
      <c r="B130" s="762" t="s">
        <v>198</v>
      </c>
      <c r="C130" s="417">
        <v>4864806</v>
      </c>
      <c r="D130" s="115" t="s">
        <v>12</v>
      </c>
      <c r="E130" s="115" t="s">
        <v>350</v>
      </c>
      <c r="F130" s="397">
        <v>-125</v>
      </c>
      <c r="G130" s="426">
        <v>173024</v>
      </c>
      <c r="H130" s="427">
        <v>173146</v>
      </c>
      <c r="I130" s="349">
        <f>G130-H130</f>
        <v>-122</v>
      </c>
      <c r="J130" s="349">
        <f>$F130*I130</f>
        <v>15250</v>
      </c>
      <c r="K130" s="349">
        <f>J130/1000000</f>
        <v>0.01525</v>
      </c>
      <c r="L130" s="426">
        <v>261254</v>
      </c>
      <c r="M130" s="427">
        <v>261196</v>
      </c>
      <c r="N130" s="349">
        <f>L130-M130</f>
        <v>58</v>
      </c>
      <c r="O130" s="349">
        <f>$F130*N130</f>
        <v>-7250</v>
      </c>
      <c r="P130" s="349">
        <f>O130/1000000</f>
        <v>-0.00725</v>
      </c>
      <c r="Q130" s="727"/>
    </row>
    <row r="131" spans="1:17" ht="18" customHeight="1">
      <c r="A131" s="403"/>
      <c r="B131" s="454" t="s">
        <v>52</v>
      </c>
      <c r="C131" s="397"/>
      <c r="D131" s="103"/>
      <c r="E131" s="103"/>
      <c r="F131" s="397"/>
      <c r="G131" s="585"/>
      <c r="H131" s="584"/>
      <c r="I131" s="373"/>
      <c r="J131" s="373"/>
      <c r="K131" s="373"/>
      <c r="L131" s="327"/>
      <c r="M131" s="373"/>
      <c r="N131" s="373"/>
      <c r="O131" s="373"/>
      <c r="P131" s="373"/>
      <c r="Q131" s="390"/>
    </row>
    <row r="132" spans="1:17" ht="18" customHeight="1">
      <c r="A132" s="403"/>
      <c r="B132" s="454" t="s">
        <v>53</v>
      </c>
      <c r="C132" s="397"/>
      <c r="D132" s="103"/>
      <c r="E132" s="103"/>
      <c r="F132" s="397"/>
      <c r="G132" s="585"/>
      <c r="H132" s="584"/>
      <c r="I132" s="373"/>
      <c r="J132" s="373"/>
      <c r="K132" s="373"/>
      <c r="L132" s="327"/>
      <c r="M132" s="373"/>
      <c r="N132" s="373"/>
      <c r="O132" s="373"/>
      <c r="P132" s="373"/>
      <c r="Q132" s="390"/>
    </row>
    <row r="133" spans="1:17" ht="18" customHeight="1">
      <c r="A133" s="403"/>
      <c r="B133" s="454" t="s">
        <v>54</v>
      </c>
      <c r="C133" s="397"/>
      <c r="D133" s="103"/>
      <c r="E133" s="103"/>
      <c r="F133" s="397"/>
      <c r="G133" s="585"/>
      <c r="H133" s="584"/>
      <c r="I133" s="373"/>
      <c r="J133" s="373"/>
      <c r="K133" s="373"/>
      <c r="L133" s="327"/>
      <c r="M133" s="373"/>
      <c r="N133" s="373"/>
      <c r="O133" s="373"/>
      <c r="P133" s="373"/>
      <c r="Q133" s="390"/>
    </row>
    <row r="134" spans="1:17" ht="17.25" customHeight="1">
      <c r="A134" s="403">
        <v>20</v>
      </c>
      <c r="B134" s="452" t="s">
        <v>55</v>
      </c>
      <c r="C134" s="417">
        <v>4865090</v>
      </c>
      <c r="D134" s="150" t="s">
        <v>12</v>
      </c>
      <c r="E134" s="115" t="s">
        <v>350</v>
      </c>
      <c r="F134" s="397">
        <v>-100</v>
      </c>
      <c r="G134" s="423">
        <v>9528</v>
      </c>
      <c r="H134" s="424">
        <v>9232</v>
      </c>
      <c r="I134" s="373">
        <f>G134-H134</f>
        <v>296</v>
      </c>
      <c r="J134" s="373">
        <f t="shared" si="14"/>
        <v>-29600</v>
      </c>
      <c r="K134" s="373">
        <f t="shared" si="12"/>
        <v>-0.0296</v>
      </c>
      <c r="L134" s="423">
        <v>32306</v>
      </c>
      <c r="M134" s="424">
        <v>31867</v>
      </c>
      <c r="N134" s="373">
        <f>L134-M134</f>
        <v>439</v>
      </c>
      <c r="O134" s="373">
        <f t="shared" si="15"/>
        <v>-43900</v>
      </c>
      <c r="P134" s="373">
        <f t="shared" si="13"/>
        <v>-0.0439</v>
      </c>
      <c r="Q134" s="517"/>
    </row>
    <row r="135" spans="1:17" ht="18" customHeight="1">
      <c r="A135" s="403">
        <v>21</v>
      </c>
      <c r="B135" s="452" t="s">
        <v>56</v>
      </c>
      <c r="C135" s="417">
        <v>4902519</v>
      </c>
      <c r="D135" s="150" t="s">
        <v>12</v>
      </c>
      <c r="E135" s="115" t="s">
        <v>350</v>
      </c>
      <c r="F135" s="397">
        <v>-100</v>
      </c>
      <c r="G135" s="423">
        <v>11433</v>
      </c>
      <c r="H135" s="424">
        <v>11053</v>
      </c>
      <c r="I135" s="373">
        <f>G135-H135</f>
        <v>380</v>
      </c>
      <c r="J135" s="373">
        <f t="shared" si="14"/>
        <v>-38000</v>
      </c>
      <c r="K135" s="373">
        <f t="shared" si="12"/>
        <v>-0.038</v>
      </c>
      <c r="L135" s="423">
        <v>64275</v>
      </c>
      <c r="M135" s="424">
        <v>63439</v>
      </c>
      <c r="N135" s="373">
        <f>L135-M135</f>
        <v>836</v>
      </c>
      <c r="O135" s="373">
        <f t="shared" si="15"/>
        <v>-83600</v>
      </c>
      <c r="P135" s="373">
        <f t="shared" si="13"/>
        <v>-0.0836</v>
      </c>
      <c r="Q135" s="390"/>
    </row>
    <row r="136" spans="1:17" ht="18" customHeight="1">
      <c r="A136" s="403">
        <v>22</v>
      </c>
      <c r="B136" s="452" t="s">
        <v>57</v>
      </c>
      <c r="C136" s="417">
        <v>4902520</v>
      </c>
      <c r="D136" s="150" t="s">
        <v>12</v>
      </c>
      <c r="E136" s="115" t="s">
        <v>350</v>
      </c>
      <c r="F136" s="397">
        <v>-100</v>
      </c>
      <c r="G136" s="423">
        <v>19154</v>
      </c>
      <c r="H136" s="424">
        <v>18947</v>
      </c>
      <c r="I136" s="373">
        <f>G136-H136</f>
        <v>207</v>
      </c>
      <c r="J136" s="373">
        <f t="shared" si="14"/>
        <v>-20700</v>
      </c>
      <c r="K136" s="373">
        <f t="shared" si="12"/>
        <v>-0.0207</v>
      </c>
      <c r="L136" s="423">
        <v>65995</v>
      </c>
      <c r="M136" s="424">
        <v>65673</v>
      </c>
      <c r="N136" s="373">
        <f>L136-M136</f>
        <v>322</v>
      </c>
      <c r="O136" s="373">
        <f t="shared" si="15"/>
        <v>-32200</v>
      </c>
      <c r="P136" s="373">
        <f t="shared" si="13"/>
        <v>-0.0322</v>
      </c>
      <c r="Q136" s="390"/>
    </row>
    <row r="137" spans="1:17" ht="18" customHeight="1">
      <c r="A137" s="403"/>
      <c r="B137" s="452"/>
      <c r="C137" s="417"/>
      <c r="D137" s="150"/>
      <c r="E137" s="150"/>
      <c r="F137" s="397"/>
      <c r="G137" s="585"/>
      <c r="H137" s="584"/>
      <c r="I137" s="373"/>
      <c r="J137" s="373"/>
      <c r="K137" s="373"/>
      <c r="L137" s="327"/>
      <c r="M137" s="373"/>
      <c r="N137" s="373"/>
      <c r="O137" s="373"/>
      <c r="P137" s="373"/>
      <c r="Q137" s="390"/>
    </row>
    <row r="138" spans="1:17" ht="18" customHeight="1">
      <c r="A138" s="403"/>
      <c r="B138" s="453" t="s">
        <v>58</v>
      </c>
      <c r="C138" s="417"/>
      <c r="D138" s="150"/>
      <c r="E138" s="150"/>
      <c r="F138" s="397"/>
      <c r="G138" s="585"/>
      <c r="H138" s="584"/>
      <c r="I138" s="373"/>
      <c r="J138" s="373"/>
      <c r="K138" s="373"/>
      <c r="L138" s="327"/>
      <c r="M138" s="373"/>
      <c r="N138" s="373"/>
      <c r="O138" s="373"/>
      <c r="P138" s="373"/>
      <c r="Q138" s="390"/>
    </row>
    <row r="139" spans="1:17" s="690" customFormat="1" ht="18" customHeight="1">
      <c r="A139" s="403">
        <v>23</v>
      </c>
      <c r="B139" s="452" t="s">
        <v>59</v>
      </c>
      <c r="C139" s="417">
        <v>4902554</v>
      </c>
      <c r="D139" s="150" t="s">
        <v>12</v>
      </c>
      <c r="E139" s="115" t="s">
        <v>350</v>
      </c>
      <c r="F139" s="397">
        <v>-100</v>
      </c>
      <c r="G139" s="426">
        <v>7958</v>
      </c>
      <c r="H139" s="427">
        <v>7644</v>
      </c>
      <c r="I139" s="349">
        <f aca="true" t="shared" si="16" ref="I139:I146">G139-H139</f>
        <v>314</v>
      </c>
      <c r="J139" s="349">
        <f>$F139*I139</f>
        <v>-31400</v>
      </c>
      <c r="K139" s="349">
        <f>J139/1000000</f>
        <v>-0.0314</v>
      </c>
      <c r="L139" s="426">
        <v>6062</v>
      </c>
      <c r="M139" s="427">
        <v>5867</v>
      </c>
      <c r="N139" s="349">
        <f aca="true" t="shared" si="17" ref="N139:N146">L139-M139</f>
        <v>195</v>
      </c>
      <c r="O139" s="349">
        <f>$F139*N139</f>
        <v>-19500</v>
      </c>
      <c r="P139" s="349">
        <f>O139/1000000</f>
        <v>-0.0195</v>
      </c>
      <c r="Q139" s="727"/>
    </row>
    <row r="140" spans="1:17" ht="18" customHeight="1">
      <c r="A140" s="403">
        <v>24</v>
      </c>
      <c r="B140" s="452" t="s">
        <v>60</v>
      </c>
      <c r="C140" s="417">
        <v>4902522</v>
      </c>
      <c r="D140" s="150" t="s">
        <v>12</v>
      </c>
      <c r="E140" s="115" t="s">
        <v>350</v>
      </c>
      <c r="F140" s="397">
        <v>-100</v>
      </c>
      <c r="G140" s="423">
        <v>840</v>
      </c>
      <c r="H140" s="424">
        <v>840</v>
      </c>
      <c r="I140" s="373">
        <f t="shared" si="16"/>
        <v>0</v>
      </c>
      <c r="J140" s="373">
        <f t="shared" si="14"/>
        <v>0</v>
      </c>
      <c r="K140" s="373">
        <f t="shared" si="12"/>
        <v>0</v>
      </c>
      <c r="L140" s="423">
        <v>185</v>
      </c>
      <c r="M140" s="424">
        <v>185</v>
      </c>
      <c r="N140" s="373">
        <f t="shared" si="17"/>
        <v>0</v>
      </c>
      <c r="O140" s="373">
        <f t="shared" si="15"/>
        <v>0</v>
      </c>
      <c r="P140" s="373">
        <f t="shared" si="13"/>
        <v>0</v>
      </c>
      <c r="Q140" s="390"/>
    </row>
    <row r="141" spans="1:17" ht="18" customHeight="1">
      <c r="A141" s="403">
        <v>25</v>
      </c>
      <c r="B141" s="452" t="s">
        <v>61</v>
      </c>
      <c r="C141" s="417">
        <v>4902523</v>
      </c>
      <c r="D141" s="150" t="s">
        <v>12</v>
      </c>
      <c r="E141" s="115" t="s">
        <v>350</v>
      </c>
      <c r="F141" s="397">
        <v>-100</v>
      </c>
      <c r="G141" s="423">
        <v>999815</v>
      </c>
      <c r="H141" s="424">
        <v>999815</v>
      </c>
      <c r="I141" s="373">
        <f t="shared" si="16"/>
        <v>0</v>
      </c>
      <c r="J141" s="373">
        <f t="shared" si="14"/>
        <v>0</v>
      </c>
      <c r="K141" s="373">
        <f t="shared" si="12"/>
        <v>0</v>
      </c>
      <c r="L141" s="423">
        <v>999943</v>
      </c>
      <c r="M141" s="424">
        <v>999943</v>
      </c>
      <c r="N141" s="373">
        <f t="shared" si="17"/>
        <v>0</v>
      </c>
      <c r="O141" s="373">
        <f t="shared" si="15"/>
        <v>0</v>
      </c>
      <c r="P141" s="373">
        <f t="shared" si="13"/>
        <v>0</v>
      </c>
      <c r="Q141" s="390"/>
    </row>
    <row r="142" spans="1:17" ht="18" customHeight="1">
      <c r="A142" s="403">
        <v>26</v>
      </c>
      <c r="B142" s="452" t="s">
        <v>62</v>
      </c>
      <c r="C142" s="417">
        <v>4902547</v>
      </c>
      <c r="D142" s="150" t="s">
        <v>12</v>
      </c>
      <c r="E142" s="115" t="s">
        <v>350</v>
      </c>
      <c r="F142" s="397">
        <v>-100</v>
      </c>
      <c r="G142" s="423">
        <v>5885</v>
      </c>
      <c r="H142" s="424">
        <v>5885</v>
      </c>
      <c r="I142" s="373">
        <f t="shared" si="16"/>
        <v>0</v>
      </c>
      <c r="J142" s="373">
        <f>$F142*I142</f>
        <v>0</v>
      </c>
      <c r="K142" s="373">
        <f>J142/1000000</f>
        <v>0</v>
      </c>
      <c r="L142" s="423">
        <v>8891</v>
      </c>
      <c r="M142" s="424">
        <v>8891</v>
      </c>
      <c r="N142" s="373">
        <f t="shared" si="17"/>
        <v>0</v>
      </c>
      <c r="O142" s="373">
        <f>$F142*N142</f>
        <v>0</v>
      </c>
      <c r="P142" s="373">
        <f>O142/1000000</f>
        <v>0</v>
      </c>
      <c r="Q142" s="390"/>
    </row>
    <row r="143" spans="1:17" ht="18" customHeight="1">
      <c r="A143" s="403">
        <v>27</v>
      </c>
      <c r="B143" s="401" t="s">
        <v>63</v>
      </c>
      <c r="C143" s="397">
        <v>4902605</v>
      </c>
      <c r="D143" s="103" t="s">
        <v>12</v>
      </c>
      <c r="E143" s="115" t="s">
        <v>350</v>
      </c>
      <c r="F143" s="709">
        <v>-1333.33</v>
      </c>
      <c r="G143" s="423">
        <v>0</v>
      </c>
      <c r="H143" s="424">
        <v>0</v>
      </c>
      <c r="I143" s="373">
        <f t="shared" si="16"/>
        <v>0</v>
      </c>
      <c r="J143" s="373">
        <f t="shared" si="14"/>
        <v>0</v>
      </c>
      <c r="K143" s="373">
        <f t="shared" si="12"/>
        <v>0</v>
      </c>
      <c r="L143" s="423">
        <v>0</v>
      </c>
      <c r="M143" s="424">
        <v>0</v>
      </c>
      <c r="N143" s="373">
        <f t="shared" si="17"/>
        <v>0</v>
      </c>
      <c r="O143" s="373">
        <f t="shared" si="15"/>
        <v>0</v>
      </c>
      <c r="P143" s="373">
        <f t="shared" si="13"/>
        <v>0</v>
      </c>
      <c r="Q143" s="390"/>
    </row>
    <row r="144" spans="1:17" ht="18" customHeight="1">
      <c r="A144" s="403">
        <v>28</v>
      </c>
      <c r="B144" s="401" t="s">
        <v>64</v>
      </c>
      <c r="C144" s="397">
        <v>4902526</v>
      </c>
      <c r="D144" s="103" t="s">
        <v>12</v>
      </c>
      <c r="E144" s="115" t="s">
        <v>350</v>
      </c>
      <c r="F144" s="397">
        <v>-100</v>
      </c>
      <c r="G144" s="423">
        <v>17175</v>
      </c>
      <c r="H144" s="424">
        <v>17219</v>
      </c>
      <c r="I144" s="373">
        <f t="shared" si="16"/>
        <v>-44</v>
      </c>
      <c r="J144" s="373">
        <f t="shared" si="14"/>
        <v>4400</v>
      </c>
      <c r="K144" s="373">
        <f t="shared" si="12"/>
        <v>0.0044</v>
      </c>
      <c r="L144" s="423">
        <v>20957</v>
      </c>
      <c r="M144" s="424">
        <v>20758</v>
      </c>
      <c r="N144" s="373">
        <f t="shared" si="17"/>
        <v>199</v>
      </c>
      <c r="O144" s="373">
        <f t="shared" si="15"/>
        <v>-19900</v>
      </c>
      <c r="P144" s="373">
        <f t="shared" si="13"/>
        <v>-0.0199</v>
      </c>
      <c r="Q144" s="390"/>
    </row>
    <row r="145" spans="1:17" s="690" customFormat="1" ht="18" customHeight="1">
      <c r="A145" s="403">
        <v>29</v>
      </c>
      <c r="B145" s="401" t="s">
        <v>65</v>
      </c>
      <c r="C145" s="397">
        <v>4902529</v>
      </c>
      <c r="D145" s="103" t="s">
        <v>12</v>
      </c>
      <c r="E145" s="115" t="s">
        <v>350</v>
      </c>
      <c r="F145" s="397">
        <v>-44.44</v>
      </c>
      <c r="G145" s="426">
        <v>995070</v>
      </c>
      <c r="H145" s="427">
        <v>995194</v>
      </c>
      <c r="I145" s="349">
        <f t="shared" si="16"/>
        <v>-124</v>
      </c>
      <c r="J145" s="349">
        <f t="shared" si="14"/>
        <v>5510.5599999999995</v>
      </c>
      <c r="K145" s="349">
        <f t="shared" si="12"/>
        <v>0.005510559999999999</v>
      </c>
      <c r="L145" s="426">
        <v>747</v>
      </c>
      <c r="M145" s="427">
        <v>683</v>
      </c>
      <c r="N145" s="349">
        <f t="shared" si="17"/>
        <v>64</v>
      </c>
      <c r="O145" s="349">
        <f t="shared" si="15"/>
        <v>-2844.16</v>
      </c>
      <c r="P145" s="349">
        <f t="shared" si="13"/>
        <v>-0.0028441599999999997</v>
      </c>
      <c r="Q145" s="708"/>
    </row>
    <row r="146" spans="1:17" ht="18" customHeight="1">
      <c r="A146" s="403">
        <v>30</v>
      </c>
      <c r="B146" s="401" t="s">
        <v>147</v>
      </c>
      <c r="C146" s="397">
        <v>4865087</v>
      </c>
      <c r="D146" s="103" t="s">
        <v>12</v>
      </c>
      <c r="E146" s="115" t="s">
        <v>350</v>
      </c>
      <c r="F146" s="397">
        <v>-100</v>
      </c>
      <c r="G146" s="426">
        <v>0</v>
      </c>
      <c r="H146" s="427">
        <v>0</v>
      </c>
      <c r="I146" s="349">
        <f t="shared" si="16"/>
        <v>0</v>
      </c>
      <c r="J146" s="349">
        <f t="shared" si="14"/>
        <v>0</v>
      </c>
      <c r="K146" s="349">
        <f t="shared" si="12"/>
        <v>0</v>
      </c>
      <c r="L146" s="426">
        <v>0</v>
      </c>
      <c r="M146" s="427">
        <v>0</v>
      </c>
      <c r="N146" s="349">
        <f t="shared" si="17"/>
        <v>0</v>
      </c>
      <c r="O146" s="349">
        <f t="shared" si="15"/>
        <v>0</v>
      </c>
      <c r="P146" s="349">
        <f t="shared" si="13"/>
        <v>0</v>
      </c>
      <c r="Q146" s="390"/>
    </row>
    <row r="147" spans="1:17" ht="18" customHeight="1">
      <c r="A147" s="403"/>
      <c r="B147" s="454" t="s">
        <v>80</v>
      </c>
      <c r="C147" s="397"/>
      <c r="D147" s="103"/>
      <c r="E147" s="103"/>
      <c r="F147" s="397"/>
      <c r="G147" s="585"/>
      <c r="H147" s="584"/>
      <c r="I147" s="373"/>
      <c r="J147" s="373"/>
      <c r="K147" s="373"/>
      <c r="L147" s="327"/>
      <c r="M147" s="373"/>
      <c r="N147" s="373"/>
      <c r="O147" s="373"/>
      <c r="P147" s="373"/>
      <c r="Q147" s="390"/>
    </row>
    <row r="148" spans="1:17" ht="18" customHeight="1">
      <c r="A148" s="403">
        <v>31</v>
      </c>
      <c r="B148" s="401" t="s">
        <v>81</v>
      </c>
      <c r="C148" s="397">
        <v>4902577</v>
      </c>
      <c r="D148" s="103" t="s">
        <v>12</v>
      </c>
      <c r="E148" s="115" t="s">
        <v>350</v>
      </c>
      <c r="F148" s="397">
        <v>400</v>
      </c>
      <c r="G148" s="426">
        <v>995596</v>
      </c>
      <c r="H148" s="427">
        <v>995596</v>
      </c>
      <c r="I148" s="349">
        <f>G148-H148</f>
        <v>0</v>
      </c>
      <c r="J148" s="349">
        <f t="shared" si="14"/>
        <v>0</v>
      </c>
      <c r="K148" s="349">
        <f t="shared" si="12"/>
        <v>0</v>
      </c>
      <c r="L148" s="426">
        <v>51</v>
      </c>
      <c r="M148" s="427">
        <v>50</v>
      </c>
      <c r="N148" s="349">
        <f>L148-M148</f>
        <v>1</v>
      </c>
      <c r="O148" s="349">
        <f t="shared" si="15"/>
        <v>400</v>
      </c>
      <c r="P148" s="349">
        <f t="shared" si="13"/>
        <v>0.0004</v>
      </c>
      <c r="Q148" s="390"/>
    </row>
    <row r="149" spans="1:17" ht="18" customHeight="1">
      <c r="A149" s="403">
        <v>32</v>
      </c>
      <c r="B149" s="401" t="s">
        <v>82</v>
      </c>
      <c r="C149" s="397">
        <v>4902525</v>
      </c>
      <c r="D149" s="103" t="s">
        <v>12</v>
      </c>
      <c r="E149" s="115" t="s">
        <v>350</v>
      </c>
      <c r="F149" s="397">
        <v>-400</v>
      </c>
      <c r="G149" s="426">
        <v>999933</v>
      </c>
      <c r="H149" s="427">
        <v>999933</v>
      </c>
      <c r="I149" s="349">
        <f>G149-H149</f>
        <v>0</v>
      </c>
      <c r="J149" s="349">
        <f>$F149*I149</f>
        <v>0</v>
      </c>
      <c r="K149" s="349">
        <f>J149/1000000</f>
        <v>0</v>
      </c>
      <c r="L149" s="426">
        <v>2</v>
      </c>
      <c r="M149" s="427">
        <v>2</v>
      </c>
      <c r="N149" s="349">
        <f>L149-M149</f>
        <v>0</v>
      </c>
      <c r="O149" s="349">
        <f>$F149*N149</f>
        <v>0</v>
      </c>
      <c r="P149" s="349">
        <f>O149/1000000</f>
        <v>0</v>
      </c>
      <c r="Q149" s="390"/>
    </row>
    <row r="150" spans="1:17" ht="15" customHeight="1" thickBot="1">
      <c r="A150" s="29"/>
      <c r="B150" s="30"/>
      <c r="C150" s="30"/>
      <c r="D150" s="30"/>
      <c r="E150" s="30"/>
      <c r="F150" s="30"/>
      <c r="G150" s="590"/>
      <c r="H150" s="591"/>
      <c r="I150" s="30"/>
      <c r="J150" s="30"/>
      <c r="K150" s="62"/>
      <c r="L150" s="29"/>
      <c r="M150" s="30"/>
      <c r="N150" s="30"/>
      <c r="O150" s="30"/>
      <c r="P150" s="62"/>
      <c r="Q150" s="180"/>
    </row>
    <row r="151" ht="13.5" thickTop="1"/>
    <row r="152" spans="1:16" ht="20.25">
      <c r="A152" s="184" t="s">
        <v>317</v>
      </c>
      <c r="K152" s="231">
        <f>SUM(K101:K150)</f>
        <v>-1.10893944</v>
      </c>
      <c r="P152" s="231">
        <f>SUM(P101:P150)</f>
        <v>-0.85629416</v>
      </c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7" ht="18">
      <c r="A155" s="68"/>
      <c r="K155" s="18"/>
      <c r="P155" s="18"/>
      <c r="Q155" s="513" t="str">
        <f>NDPL!$Q$1</f>
        <v>September-2015</v>
      </c>
    </row>
    <row r="156" spans="1:16" ht="12.75">
      <c r="A156" s="68"/>
      <c r="K156" s="18"/>
      <c r="P156" s="18"/>
    </row>
    <row r="157" spans="1:16" ht="12.75">
      <c r="A157" s="68"/>
      <c r="K157" s="18"/>
      <c r="P157" s="18"/>
    </row>
    <row r="158" spans="1:16" ht="12.75">
      <c r="A158" s="68"/>
      <c r="K158" s="18"/>
      <c r="P158" s="18"/>
    </row>
    <row r="159" spans="1:11" ht="13.5" thickBot="1">
      <c r="A159" s="2"/>
      <c r="B159" s="8"/>
      <c r="C159" s="8"/>
      <c r="D159" s="64"/>
      <c r="E159" s="64"/>
      <c r="F159" s="22"/>
      <c r="G159" s="22"/>
      <c r="H159" s="22"/>
      <c r="I159" s="22"/>
      <c r="J159" s="22"/>
      <c r="K159" s="65"/>
    </row>
    <row r="160" spans="1:17" ht="27.75">
      <c r="A160" s="543" t="s">
        <v>196</v>
      </c>
      <c r="B160" s="173"/>
      <c r="C160" s="169"/>
      <c r="D160" s="169"/>
      <c r="E160" s="169"/>
      <c r="F160" s="227"/>
      <c r="G160" s="227"/>
      <c r="H160" s="227"/>
      <c r="I160" s="227"/>
      <c r="J160" s="227"/>
      <c r="K160" s="228"/>
      <c r="L160" s="57"/>
      <c r="M160" s="57"/>
      <c r="N160" s="57"/>
      <c r="O160" s="57"/>
      <c r="P160" s="57"/>
      <c r="Q160" s="58"/>
    </row>
    <row r="161" spans="1:17" ht="24.75" customHeight="1">
      <c r="A161" s="542" t="s">
        <v>319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30">
        <f>K95</f>
        <v>3.3110567899999985</v>
      </c>
      <c r="L161" s="337"/>
      <c r="M161" s="337"/>
      <c r="N161" s="337"/>
      <c r="O161" s="337"/>
      <c r="P161" s="530">
        <f>P95</f>
        <v>5.504716559999999</v>
      </c>
      <c r="Q161" s="59"/>
    </row>
    <row r="162" spans="1:17" ht="24.75" customHeight="1">
      <c r="A162" s="542" t="s">
        <v>318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530">
        <f>K152</f>
        <v>-1.10893944</v>
      </c>
      <c r="L162" s="337"/>
      <c r="M162" s="337"/>
      <c r="N162" s="337"/>
      <c r="O162" s="337"/>
      <c r="P162" s="530">
        <f>P152</f>
        <v>-0.85629416</v>
      </c>
      <c r="Q162" s="59"/>
    </row>
    <row r="163" spans="1:17" ht="24.75" customHeight="1">
      <c r="A163" s="542" t="s">
        <v>320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530">
        <f>'ROHTAK ROAD'!K45</f>
        <v>0.4110875</v>
      </c>
      <c r="L163" s="337"/>
      <c r="M163" s="337"/>
      <c r="N163" s="337"/>
      <c r="O163" s="337"/>
      <c r="P163" s="530">
        <f>'ROHTAK ROAD'!P45</f>
        <v>-0.09210000000000002</v>
      </c>
      <c r="Q163" s="59"/>
    </row>
    <row r="164" spans="1:17" ht="24.75" customHeight="1">
      <c r="A164" s="542" t="s">
        <v>321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530">
        <f>-MES!K40</f>
        <v>-0.016900000000000002</v>
      </c>
      <c r="L164" s="337"/>
      <c r="M164" s="337"/>
      <c r="N164" s="337"/>
      <c r="O164" s="337"/>
      <c r="P164" s="530">
        <f>-MES!P40</f>
        <v>-0.276675</v>
      </c>
      <c r="Q164" s="59"/>
    </row>
    <row r="165" spans="1:17" ht="29.25" customHeight="1" thickBot="1">
      <c r="A165" s="544" t="s">
        <v>197</v>
      </c>
      <c r="B165" s="229"/>
      <c r="C165" s="230"/>
      <c r="D165" s="230"/>
      <c r="E165" s="230"/>
      <c r="F165" s="230"/>
      <c r="G165" s="230"/>
      <c r="H165" s="230"/>
      <c r="I165" s="230"/>
      <c r="J165" s="230"/>
      <c r="K165" s="545">
        <f>SUM(K161:K164)</f>
        <v>2.596304849999998</v>
      </c>
      <c r="L165" s="531"/>
      <c r="M165" s="531"/>
      <c r="N165" s="531"/>
      <c r="O165" s="531"/>
      <c r="P165" s="545">
        <f>SUM(P161:P164)</f>
        <v>4.279647399999999</v>
      </c>
      <c r="Q165" s="185"/>
    </row>
    <row r="170" ht="13.5" thickBot="1"/>
    <row r="171" spans="1:17" ht="12.75">
      <c r="A171" s="267"/>
      <c r="B171" s="268"/>
      <c r="C171" s="268"/>
      <c r="D171" s="268"/>
      <c r="E171" s="268"/>
      <c r="F171" s="268"/>
      <c r="G171" s="268"/>
      <c r="H171" s="57"/>
      <c r="I171" s="57"/>
      <c r="J171" s="57"/>
      <c r="K171" s="57"/>
      <c r="L171" s="57"/>
      <c r="M171" s="57"/>
      <c r="N171" s="57"/>
      <c r="O171" s="57"/>
      <c r="P171" s="57"/>
      <c r="Q171" s="58"/>
    </row>
    <row r="172" spans="1:17" ht="26.25">
      <c r="A172" s="534" t="s">
        <v>331</v>
      </c>
      <c r="B172" s="259"/>
      <c r="C172" s="259"/>
      <c r="D172" s="259"/>
      <c r="E172" s="259"/>
      <c r="F172" s="259"/>
      <c r="G172" s="259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69"/>
      <c r="B173" s="259"/>
      <c r="C173" s="259"/>
      <c r="D173" s="259"/>
      <c r="E173" s="259"/>
      <c r="F173" s="259"/>
      <c r="G173" s="259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15.75">
      <c r="A174" s="270"/>
      <c r="B174" s="271"/>
      <c r="C174" s="271"/>
      <c r="D174" s="271"/>
      <c r="E174" s="271"/>
      <c r="F174" s="271"/>
      <c r="G174" s="271"/>
      <c r="H174" s="19"/>
      <c r="I174" s="19"/>
      <c r="J174" s="19"/>
      <c r="K174" s="311" t="s">
        <v>343</v>
      </c>
      <c r="L174" s="19"/>
      <c r="M174" s="19"/>
      <c r="N174" s="19"/>
      <c r="O174" s="19"/>
      <c r="P174" s="311" t="s">
        <v>344</v>
      </c>
      <c r="Q174" s="59"/>
    </row>
    <row r="175" spans="1:17" ht="12.75">
      <c r="A175" s="272"/>
      <c r="B175" s="158"/>
      <c r="C175" s="158"/>
      <c r="D175" s="158"/>
      <c r="E175" s="158"/>
      <c r="F175" s="158"/>
      <c r="G175" s="158"/>
      <c r="H175" s="19"/>
      <c r="I175" s="19"/>
      <c r="J175" s="19"/>
      <c r="K175" s="19"/>
      <c r="L175" s="19"/>
      <c r="M175" s="19"/>
      <c r="N175" s="19"/>
      <c r="O175" s="19"/>
      <c r="P175" s="19"/>
      <c r="Q175" s="59"/>
    </row>
    <row r="176" spans="1:17" ht="12.75">
      <c r="A176" s="272"/>
      <c r="B176" s="158"/>
      <c r="C176" s="158"/>
      <c r="D176" s="158"/>
      <c r="E176" s="158"/>
      <c r="F176" s="158"/>
      <c r="G176" s="158"/>
      <c r="H176" s="19"/>
      <c r="I176" s="19"/>
      <c r="J176" s="19"/>
      <c r="K176" s="19"/>
      <c r="L176" s="19"/>
      <c r="M176" s="19"/>
      <c r="N176" s="19"/>
      <c r="O176" s="19"/>
      <c r="P176" s="19"/>
      <c r="Q176" s="59"/>
    </row>
    <row r="177" spans="1:17" ht="23.25">
      <c r="A177" s="532" t="s">
        <v>334</v>
      </c>
      <c r="B177" s="260"/>
      <c r="C177" s="260"/>
      <c r="D177" s="261"/>
      <c r="E177" s="261"/>
      <c r="F177" s="262"/>
      <c r="G177" s="261"/>
      <c r="H177" s="19"/>
      <c r="I177" s="19"/>
      <c r="J177" s="19"/>
      <c r="K177" s="537">
        <f>K165</f>
        <v>2.596304849999998</v>
      </c>
      <c r="L177" s="535" t="s">
        <v>332</v>
      </c>
      <c r="M177" s="488"/>
      <c r="N177" s="488"/>
      <c r="O177" s="488"/>
      <c r="P177" s="537">
        <f>P165</f>
        <v>4.279647399999999</v>
      </c>
      <c r="Q177" s="539" t="s">
        <v>332</v>
      </c>
    </row>
    <row r="178" spans="1:17" ht="23.25">
      <c r="A178" s="277"/>
      <c r="B178" s="263"/>
      <c r="C178" s="263"/>
      <c r="D178" s="259"/>
      <c r="E178" s="259"/>
      <c r="F178" s="264"/>
      <c r="G178" s="259"/>
      <c r="H178" s="19"/>
      <c r="I178" s="19"/>
      <c r="J178" s="19"/>
      <c r="K178" s="488"/>
      <c r="L178" s="536"/>
      <c r="M178" s="488"/>
      <c r="N178" s="488"/>
      <c r="O178" s="488"/>
      <c r="P178" s="488"/>
      <c r="Q178" s="540"/>
    </row>
    <row r="179" spans="1:17" ht="23.25">
      <c r="A179" s="533" t="s">
        <v>333</v>
      </c>
      <c r="B179" s="265"/>
      <c r="C179" s="51"/>
      <c r="D179" s="259"/>
      <c r="E179" s="259"/>
      <c r="F179" s="266"/>
      <c r="G179" s="261"/>
      <c r="H179" s="19"/>
      <c r="I179" s="19"/>
      <c r="J179" s="19"/>
      <c r="K179" s="488">
        <f>'STEPPED UP GENCO'!K43</f>
        <v>0.4417452449999999</v>
      </c>
      <c r="L179" s="535" t="s">
        <v>332</v>
      </c>
      <c r="M179" s="488"/>
      <c r="N179" s="488"/>
      <c r="O179" s="488"/>
      <c r="P179" s="537">
        <f>'STEPPED UP GENCO'!P43</f>
        <v>-1.7588770955999997</v>
      </c>
      <c r="Q179" s="539" t="s">
        <v>332</v>
      </c>
    </row>
    <row r="180" spans="1:17" ht="15">
      <c r="A180" s="273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258"/>
      <c r="M180" s="19"/>
      <c r="N180" s="19"/>
      <c r="O180" s="19"/>
      <c r="P180" s="19"/>
      <c r="Q180" s="541"/>
    </row>
    <row r="181" spans="1:17" ht="15">
      <c r="A181" s="273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58"/>
      <c r="M181" s="19"/>
      <c r="N181" s="19"/>
      <c r="O181" s="19"/>
      <c r="P181" s="19"/>
      <c r="Q181" s="541"/>
    </row>
    <row r="182" spans="1:17" ht="15">
      <c r="A182" s="273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258"/>
      <c r="M182" s="19"/>
      <c r="N182" s="19"/>
      <c r="O182" s="19"/>
      <c r="P182" s="19"/>
      <c r="Q182" s="541"/>
    </row>
    <row r="183" spans="1:17" ht="23.25">
      <c r="A183" s="273"/>
      <c r="B183" s="19"/>
      <c r="C183" s="19"/>
      <c r="D183" s="19"/>
      <c r="E183" s="19"/>
      <c r="F183" s="19"/>
      <c r="G183" s="19"/>
      <c r="H183" s="260"/>
      <c r="I183" s="260"/>
      <c r="J183" s="279" t="s">
        <v>335</v>
      </c>
      <c r="K183" s="538">
        <f>SUM(K177:K182)</f>
        <v>3.038050094999998</v>
      </c>
      <c r="L183" s="279" t="s">
        <v>332</v>
      </c>
      <c r="M183" s="488"/>
      <c r="N183" s="488"/>
      <c r="O183" s="488"/>
      <c r="P183" s="538">
        <f>SUM(P177:P182)</f>
        <v>2.520770304399999</v>
      </c>
      <c r="Q183" s="279" t="s">
        <v>332</v>
      </c>
    </row>
    <row r="184" spans="1:17" ht="13.5" thickBot="1">
      <c r="A184" s="274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2" max="255" man="1"/>
    <brk id="96" max="22" man="1"/>
    <brk id="15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5">
      <selection activeCell="H26" sqref="H26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16" t="str">
        <f>NDPL!Q1</f>
        <v>September-2015</v>
      </c>
    </row>
    <row r="2" ht="18.75" customHeight="1">
      <c r="A2" s="97" t="s">
        <v>241</v>
      </c>
    </row>
    <row r="3" ht="23.25">
      <c r="A3" s="221" t="s">
        <v>215</v>
      </c>
    </row>
    <row r="4" spans="1:16" ht="24" thickBot="1">
      <c r="A4" s="504" t="s">
        <v>216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39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18" customHeight="1" thickTop="1">
      <c r="A7" s="186"/>
      <c r="B7" s="187" t="s">
        <v>199</v>
      </c>
      <c r="C7" s="188"/>
      <c r="D7" s="188"/>
      <c r="E7" s="188"/>
      <c r="F7" s="188"/>
      <c r="G7" s="71"/>
      <c r="H7" s="72"/>
      <c r="I7" s="592"/>
      <c r="J7" s="592"/>
      <c r="K7" s="592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593"/>
      <c r="J8" s="593"/>
      <c r="K8" s="593"/>
      <c r="L8" s="80"/>
      <c r="M8" s="78"/>
      <c r="N8" s="79"/>
      <c r="O8" s="79"/>
      <c r="P8" s="79"/>
      <c r="Q8" s="179"/>
    </row>
    <row r="9" spans="1:17" ht="18">
      <c r="A9" s="189">
        <v>1</v>
      </c>
      <c r="B9" s="190" t="s">
        <v>113</v>
      </c>
      <c r="C9" s="191">
        <v>4865136</v>
      </c>
      <c r="D9" s="195" t="s">
        <v>12</v>
      </c>
      <c r="E9" s="308" t="s">
        <v>350</v>
      </c>
      <c r="F9" s="196">
        <v>200</v>
      </c>
      <c r="G9" s="657">
        <v>51709</v>
      </c>
      <c r="H9" s="658">
        <v>51674</v>
      </c>
      <c r="I9" s="593">
        <f aca="true" t="shared" si="0" ref="I9:I15">G9-H9</f>
        <v>35</v>
      </c>
      <c r="J9" s="593">
        <f aca="true" t="shared" si="1" ref="J9:J64">$F9*I9</f>
        <v>7000</v>
      </c>
      <c r="K9" s="593">
        <f aca="true" t="shared" si="2" ref="K9:K64">J9/1000000</f>
        <v>0.007</v>
      </c>
      <c r="L9" s="657">
        <v>81258</v>
      </c>
      <c r="M9" s="658">
        <v>80550</v>
      </c>
      <c r="N9" s="593">
        <f aca="true" t="shared" si="3" ref="N9:N15">L9-M9</f>
        <v>708</v>
      </c>
      <c r="O9" s="593">
        <f aca="true" t="shared" si="4" ref="O9:O64">$F9*N9</f>
        <v>141600</v>
      </c>
      <c r="P9" s="593">
        <f aca="true" t="shared" si="5" ref="P9:P64">O9/1000000</f>
        <v>0.1416</v>
      </c>
      <c r="Q9" s="550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8" t="s">
        <v>350</v>
      </c>
      <c r="F10" s="196">
        <v>100</v>
      </c>
      <c r="G10" s="423">
        <v>73719</v>
      </c>
      <c r="H10" s="424">
        <v>73728</v>
      </c>
      <c r="I10" s="593">
        <f t="shared" si="0"/>
        <v>-9</v>
      </c>
      <c r="J10" s="593">
        <f t="shared" si="1"/>
        <v>-900</v>
      </c>
      <c r="K10" s="593">
        <f t="shared" si="2"/>
        <v>-0.0009</v>
      </c>
      <c r="L10" s="423">
        <v>140003</v>
      </c>
      <c r="M10" s="424">
        <v>140114</v>
      </c>
      <c r="N10" s="584">
        <f t="shared" si="3"/>
        <v>-111</v>
      </c>
      <c r="O10" s="584">
        <f t="shared" si="4"/>
        <v>-11100</v>
      </c>
      <c r="P10" s="584">
        <f t="shared" si="5"/>
        <v>-0.0111</v>
      </c>
      <c r="Q10" s="179"/>
    </row>
    <row r="11" spans="1:17" ht="18">
      <c r="A11" s="189">
        <v>3</v>
      </c>
      <c r="B11" s="190" t="s">
        <v>115</v>
      </c>
      <c r="C11" s="191">
        <v>4865138</v>
      </c>
      <c r="D11" s="195" t="s">
        <v>12</v>
      </c>
      <c r="E11" s="308" t="s">
        <v>350</v>
      </c>
      <c r="F11" s="196">
        <v>200</v>
      </c>
      <c r="G11" s="667">
        <v>978315</v>
      </c>
      <c r="H11" s="668">
        <v>978323</v>
      </c>
      <c r="I11" s="594">
        <f t="shared" si="0"/>
        <v>-8</v>
      </c>
      <c r="J11" s="594">
        <f t="shared" si="1"/>
        <v>-1600</v>
      </c>
      <c r="K11" s="594">
        <f t="shared" si="2"/>
        <v>-0.0016</v>
      </c>
      <c r="L11" s="667">
        <v>997372</v>
      </c>
      <c r="M11" s="668">
        <v>997822</v>
      </c>
      <c r="N11" s="594">
        <f t="shared" si="3"/>
        <v>-450</v>
      </c>
      <c r="O11" s="594">
        <f t="shared" si="4"/>
        <v>-90000</v>
      </c>
      <c r="P11" s="594">
        <f t="shared" si="5"/>
        <v>-0.09</v>
      </c>
      <c r="Q11" s="665"/>
    </row>
    <row r="12" spans="1:17" ht="18">
      <c r="A12" s="189">
        <v>4</v>
      </c>
      <c r="B12" s="190" t="s">
        <v>116</v>
      </c>
      <c r="C12" s="191">
        <v>4865139</v>
      </c>
      <c r="D12" s="195" t="s">
        <v>12</v>
      </c>
      <c r="E12" s="308" t="s">
        <v>350</v>
      </c>
      <c r="F12" s="196">
        <v>200</v>
      </c>
      <c r="G12" s="423">
        <v>80725</v>
      </c>
      <c r="H12" s="424">
        <v>80716</v>
      </c>
      <c r="I12" s="593">
        <f t="shared" si="0"/>
        <v>9</v>
      </c>
      <c r="J12" s="593">
        <f t="shared" si="1"/>
        <v>1800</v>
      </c>
      <c r="K12" s="593">
        <f t="shared" si="2"/>
        <v>0.0018</v>
      </c>
      <c r="L12" s="423">
        <v>100584</v>
      </c>
      <c r="M12" s="424">
        <v>99376</v>
      </c>
      <c r="N12" s="584">
        <f t="shared" si="3"/>
        <v>1208</v>
      </c>
      <c r="O12" s="584">
        <f t="shared" si="4"/>
        <v>241600</v>
      </c>
      <c r="P12" s="584">
        <f t="shared" si="5"/>
        <v>0.2416</v>
      </c>
      <c r="Q12" s="659"/>
    </row>
    <row r="13" spans="1:17" s="690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8" t="s">
        <v>350</v>
      </c>
      <c r="F13" s="196">
        <v>800</v>
      </c>
      <c r="G13" s="426">
        <v>11552</v>
      </c>
      <c r="H13" s="427">
        <v>11529</v>
      </c>
      <c r="I13" s="594">
        <f>G13-H13</f>
        <v>23</v>
      </c>
      <c r="J13" s="594">
        <f t="shared" si="1"/>
        <v>18400</v>
      </c>
      <c r="K13" s="594">
        <f t="shared" si="2"/>
        <v>0.0184</v>
      </c>
      <c r="L13" s="426">
        <v>7099</v>
      </c>
      <c r="M13" s="427">
        <v>6580</v>
      </c>
      <c r="N13" s="588">
        <f>L13-M13</f>
        <v>519</v>
      </c>
      <c r="O13" s="588">
        <f t="shared" si="4"/>
        <v>415200</v>
      </c>
      <c r="P13" s="588">
        <f t="shared" si="5"/>
        <v>0.4152</v>
      </c>
      <c r="Q13" s="691"/>
    </row>
    <row r="14" spans="1:17" s="690" customFormat="1" ht="18" customHeight="1">
      <c r="A14" s="189">
        <v>6</v>
      </c>
      <c r="B14" s="190" t="s">
        <v>377</v>
      </c>
      <c r="C14" s="191">
        <v>4864949</v>
      </c>
      <c r="D14" s="195" t="s">
        <v>12</v>
      </c>
      <c r="E14" s="308" t="s">
        <v>350</v>
      </c>
      <c r="F14" s="196">
        <v>2000</v>
      </c>
      <c r="G14" s="426">
        <v>13995</v>
      </c>
      <c r="H14" s="427">
        <v>13988</v>
      </c>
      <c r="I14" s="594">
        <f t="shared" si="0"/>
        <v>7</v>
      </c>
      <c r="J14" s="594">
        <f t="shared" si="1"/>
        <v>14000</v>
      </c>
      <c r="K14" s="594">
        <f t="shared" si="2"/>
        <v>0.014</v>
      </c>
      <c r="L14" s="426">
        <v>2921</v>
      </c>
      <c r="M14" s="427">
        <v>2807</v>
      </c>
      <c r="N14" s="588">
        <f t="shared" si="3"/>
        <v>114</v>
      </c>
      <c r="O14" s="588">
        <f t="shared" si="4"/>
        <v>228000</v>
      </c>
      <c r="P14" s="588">
        <f t="shared" si="5"/>
        <v>0.228</v>
      </c>
      <c r="Q14" s="741"/>
    </row>
    <row r="15" spans="1:17" ht="18" customHeight="1">
      <c r="A15" s="189">
        <v>7</v>
      </c>
      <c r="B15" s="459" t="s">
        <v>399</v>
      </c>
      <c r="C15" s="464">
        <v>5128434</v>
      </c>
      <c r="D15" s="195" t="s">
        <v>12</v>
      </c>
      <c r="E15" s="308" t="s">
        <v>350</v>
      </c>
      <c r="F15" s="473">
        <v>800</v>
      </c>
      <c r="G15" s="423">
        <v>980631</v>
      </c>
      <c r="H15" s="424">
        <v>980639</v>
      </c>
      <c r="I15" s="593">
        <f t="shared" si="0"/>
        <v>-8</v>
      </c>
      <c r="J15" s="593">
        <f t="shared" si="1"/>
        <v>-6400</v>
      </c>
      <c r="K15" s="593">
        <f t="shared" si="2"/>
        <v>-0.0064</v>
      </c>
      <c r="L15" s="423">
        <v>989731</v>
      </c>
      <c r="M15" s="424">
        <v>989913</v>
      </c>
      <c r="N15" s="584">
        <f t="shared" si="3"/>
        <v>-182</v>
      </c>
      <c r="O15" s="584">
        <f t="shared" si="4"/>
        <v>-145600</v>
      </c>
      <c r="P15" s="584">
        <f t="shared" si="5"/>
        <v>-0.1456</v>
      </c>
      <c r="Q15" s="179"/>
    </row>
    <row r="16" spans="1:17" ht="18" customHeight="1">
      <c r="A16" s="189">
        <v>8</v>
      </c>
      <c r="B16" s="459" t="s">
        <v>398</v>
      </c>
      <c r="C16" s="464">
        <v>5128430</v>
      </c>
      <c r="D16" s="195" t="s">
        <v>12</v>
      </c>
      <c r="E16" s="308" t="s">
        <v>350</v>
      </c>
      <c r="F16" s="473">
        <v>800</v>
      </c>
      <c r="G16" s="423">
        <v>979050</v>
      </c>
      <c r="H16" s="424">
        <v>979083</v>
      </c>
      <c r="I16" s="593">
        <f>G16-H16</f>
        <v>-33</v>
      </c>
      <c r="J16" s="593">
        <f t="shared" si="1"/>
        <v>-26400</v>
      </c>
      <c r="K16" s="593">
        <f t="shared" si="2"/>
        <v>-0.0264</v>
      </c>
      <c r="L16" s="423">
        <v>983901</v>
      </c>
      <c r="M16" s="424">
        <v>984625</v>
      </c>
      <c r="N16" s="584">
        <f>L16-M16</f>
        <v>-724</v>
      </c>
      <c r="O16" s="584">
        <f t="shared" si="4"/>
        <v>-579200</v>
      </c>
      <c r="P16" s="584">
        <f t="shared" si="5"/>
        <v>-0.5792</v>
      </c>
      <c r="Q16" s="179"/>
    </row>
    <row r="17" spans="1:17" ht="18" customHeight="1">
      <c r="A17" s="189">
        <v>9</v>
      </c>
      <c r="B17" s="459" t="s">
        <v>392</v>
      </c>
      <c r="C17" s="464">
        <v>5128445</v>
      </c>
      <c r="D17" s="195" t="s">
        <v>12</v>
      </c>
      <c r="E17" s="308" t="s">
        <v>350</v>
      </c>
      <c r="F17" s="473">
        <v>800</v>
      </c>
      <c r="G17" s="423">
        <v>988197</v>
      </c>
      <c r="H17" s="424">
        <v>988217</v>
      </c>
      <c r="I17" s="593">
        <f>G17-H17</f>
        <v>-20</v>
      </c>
      <c r="J17" s="593">
        <f t="shared" si="1"/>
        <v>-16000</v>
      </c>
      <c r="K17" s="593">
        <f t="shared" si="2"/>
        <v>-0.016</v>
      </c>
      <c r="L17" s="423">
        <v>992701</v>
      </c>
      <c r="M17" s="424">
        <v>993113</v>
      </c>
      <c r="N17" s="584">
        <f>L17-M17</f>
        <v>-412</v>
      </c>
      <c r="O17" s="584">
        <f t="shared" si="4"/>
        <v>-329600</v>
      </c>
      <c r="P17" s="584">
        <f t="shared" si="5"/>
        <v>-0.3296</v>
      </c>
      <c r="Q17" s="551"/>
    </row>
    <row r="18" spans="1:17" ht="15.75" customHeight="1">
      <c r="A18" s="189">
        <v>10</v>
      </c>
      <c r="B18" s="459" t="s">
        <v>436</v>
      </c>
      <c r="C18" s="464">
        <v>5128447</v>
      </c>
      <c r="D18" s="195" t="s">
        <v>12</v>
      </c>
      <c r="E18" s="308" t="s">
        <v>350</v>
      </c>
      <c r="F18" s="473"/>
      <c r="G18" s="426">
        <v>988877</v>
      </c>
      <c r="H18" s="427">
        <v>988901</v>
      </c>
      <c r="I18" s="343">
        <f>G18-H18</f>
        <v>-24</v>
      </c>
      <c r="J18" s="343">
        <f t="shared" si="1"/>
        <v>0</v>
      </c>
      <c r="K18" s="343">
        <f t="shared" si="2"/>
        <v>0</v>
      </c>
      <c r="L18" s="426">
        <v>994540</v>
      </c>
      <c r="M18" s="427">
        <v>994725</v>
      </c>
      <c r="N18" s="427">
        <f>L18-M18</f>
        <v>-185</v>
      </c>
      <c r="O18" s="427">
        <f t="shared" si="4"/>
        <v>0</v>
      </c>
      <c r="P18" s="427">
        <f t="shared" si="5"/>
        <v>0</v>
      </c>
      <c r="Q18" s="701"/>
    </row>
    <row r="19" spans="1:17" ht="18" customHeight="1">
      <c r="A19" s="189"/>
      <c r="B19" s="197" t="s">
        <v>383</v>
      </c>
      <c r="C19" s="191"/>
      <c r="D19" s="195"/>
      <c r="E19" s="308"/>
      <c r="F19" s="196"/>
      <c r="G19" s="128"/>
      <c r="H19" s="506"/>
      <c r="I19" s="594"/>
      <c r="J19" s="594"/>
      <c r="K19" s="594"/>
      <c r="L19" s="509"/>
      <c r="M19" s="79"/>
      <c r="N19" s="584"/>
      <c r="O19" s="584"/>
      <c r="P19" s="584"/>
      <c r="Q19" s="179"/>
    </row>
    <row r="20" spans="1:17" ht="18" customHeight="1">
      <c r="A20" s="189">
        <v>11</v>
      </c>
      <c r="B20" s="190" t="s">
        <v>200</v>
      </c>
      <c r="C20" s="191">
        <v>4865124</v>
      </c>
      <c r="D20" s="192" t="s">
        <v>12</v>
      </c>
      <c r="E20" s="308" t="s">
        <v>350</v>
      </c>
      <c r="F20" s="196">
        <v>100</v>
      </c>
      <c r="G20" s="423">
        <v>1182</v>
      </c>
      <c r="H20" s="424">
        <v>256</v>
      </c>
      <c r="I20" s="594">
        <f aca="true" t="shared" si="6" ref="I20:I27">G20-H20</f>
        <v>926</v>
      </c>
      <c r="J20" s="594">
        <f t="shared" si="1"/>
        <v>92600</v>
      </c>
      <c r="K20" s="594">
        <f t="shared" si="2"/>
        <v>0.0926</v>
      </c>
      <c r="L20" s="423">
        <v>397872</v>
      </c>
      <c r="M20" s="424">
        <v>397540</v>
      </c>
      <c r="N20" s="584">
        <f aca="true" t="shared" si="7" ref="N20:N27">L20-M20</f>
        <v>332</v>
      </c>
      <c r="O20" s="584">
        <f t="shared" si="4"/>
        <v>33200</v>
      </c>
      <c r="P20" s="584">
        <f t="shared" si="5"/>
        <v>0.0332</v>
      </c>
      <c r="Q20" s="179"/>
    </row>
    <row r="21" spans="1:17" s="690" customFormat="1" ht="13.5" customHeight="1">
      <c r="A21" s="189">
        <v>12</v>
      </c>
      <c r="B21" s="190" t="s">
        <v>201</v>
      </c>
      <c r="C21" s="191">
        <v>4865131</v>
      </c>
      <c r="D21" s="195" t="s">
        <v>12</v>
      </c>
      <c r="E21" s="308" t="s">
        <v>350</v>
      </c>
      <c r="F21" s="196">
        <v>75</v>
      </c>
      <c r="G21" s="426">
        <v>994891</v>
      </c>
      <c r="H21" s="427">
        <v>995627</v>
      </c>
      <c r="I21" s="728">
        <f>G21-H21</f>
        <v>-736</v>
      </c>
      <c r="J21" s="728">
        <f>$F21*I21</f>
        <v>-55200</v>
      </c>
      <c r="K21" s="728">
        <f>J21/1000000</f>
        <v>-0.0552</v>
      </c>
      <c r="L21" s="426">
        <v>3272</v>
      </c>
      <c r="M21" s="427">
        <v>3266</v>
      </c>
      <c r="N21" s="343">
        <f>L21-M21</f>
        <v>6</v>
      </c>
      <c r="O21" s="343">
        <f>$F21*N21</f>
        <v>450</v>
      </c>
      <c r="P21" s="343">
        <f>O21/1000000</f>
        <v>0.00045</v>
      </c>
      <c r="Q21" s="725"/>
    </row>
    <row r="22" spans="1:17" ht="18" customHeight="1">
      <c r="A22" s="189">
        <v>13</v>
      </c>
      <c r="B22" s="193" t="s">
        <v>202</v>
      </c>
      <c r="C22" s="191">
        <v>4865126</v>
      </c>
      <c r="D22" s="195" t="s">
        <v>12</v>
      </c>
      <c r="E22" s="308" t="s">
        <v>350</v>
      </c>
      <c r="F22" s="196">
        <v>100</v>
      </c>
      <c r="G22" s="423">
        <v>21858</v>
      </c>
      <c r="H22" s="424">
        <v>20047</v>
      </c>
      <c r="I22" s="594">
        <f t="shared" si="6"/>
        <v>1811</v>
      </c>
      <c r="J22" s="594">
        <f t="shared" si="1"/>
        <v>181100</v>
      </c>
      <c r="K22" s="594">
        <f t="shared" si="2"/>
        <v>0.1811</v>
      </c>
      <c r="L22" s="423">
        <v>377402</v>
      </c>
      <c r="M22" s="424">
        <v>377127</v>
      </c>
      <c r="N22" s="584">
        <f t="shared" si="7"/>
        <v>275</v>
      </c>
      <c r="O22" s="584">
        <f t="shared" si="4"/>
        <v>27500</v>
      </c>
      <c r="P22" s="584">
        <f t="shared" si="5"/>
        <v>0.0275</v>
      </c>
      <c r="Q22" s="179"/>
    </row>
    <row r="23" spans="1:17" s="690" customFormat="1" ht="18" customHeight="1">
      <c r="A23" s="189">
        <v>14</v>
      </c>
      <c r="B23" s="190" t="s">
        <v>203</v>
      </c>
      <c r="C23" s="191">
        <v>4865115</v>
      </c>
      <c r="D23" s="195" t="s">
        <v>12</v>
      </c>
      <c r="E23" s="308" t="s">
        <v>350</v>
      </c>
      <c r="F23" s="196">
        <v>100</v>
      </c>
      <c r="G23" s="426">
        <v>999574</v>
      </c>
      <c r="H23" s="427">
        <v>1000172</v>
      </c>
      <c r="I23" s="594">
        <f t="shared" si="6"/>
        <v>-598</v>
      </c>
      <c r="J23" s="594">
        <f t="shared" si="1"/>
        <v>-59800</v>
      </c>
      <c r="K23" s="594">
        <f t="shared" si="2"/>
        <v>-0.0598</v>
      </c>
      <c r="L23" s="426">
        <v>327800</v>
      </c>
      <c r="M23" s="427">
        <v>327813</v>
      </c>
      <c r="N23" s="588">
        <f t="shared" si="7"/>
        <v>-13</v>
      </c>
      <c r="O23" s="588">
        <f t="shared" si="4"/>
        <v>-1300</v>
      </c>
      <c r="P23" s="588">
        <f t="shared" si="5"/>
        <v>-0.0013</v>
      </c>
      <c r="Q23" s="699" t="s">
        <v>445</v>
      </c>
    </row>
    <row r="24" spans="1:17" ht="18" customHeight="1">
      <c r="A24" s="189">
        <v>15</v>
      </c>
      <c r="B24" s="190" t="s">
        <v>204</v>
      </c>
      <c r="C24" s="191">
        <v>4865128</v>
      </c>
      <c r="D24" s="195" t="s">
        <v>12</v>
      </c>
      <c r="E24" s="308" t="s">
        <v>350</v>
      </c>
      <c r="F24" s="196">
        <v>100</v>
      </c>
      <c r="G24" s="423">
        <v>994969</v>
      </c>
      <c r="H24" s="424">
        <v>995356</v>
      </c>
      <c r="I24" s="594">
        <f t="shared" si="6"/>
        <v>-387</v>
      </c>
      <c r="J24" s="594">
        <f t="shared" si="1"/>
        <v>-38700</v>
      </c>
      <c r="K24" s="594">
        <f t="shared" si="2"/>
        <v>-0.0387</v>
      </c>
      <c r="L24" s="423">
        <v>315413</v>
      </c>
      <c r="M24" s="424">
        <v>315250</v>
      </c>
      <c r="N24" s="584">
        <f t="shared" si="7"/>
        <v>163</v>
      </c>
      <c r="O24" s="584">
        <f t="shared" si="4"/>
        <v>16300</v>
      </c>
      <c r="P24" s="584">
        <f t="shared" si="5"/>
        <v>0.0163</v>
      </c>
      <c r="Q24" s="179"/>
    </row>
    <row r="25" spans="1:17" ht="18" customHeight="1">
      <c r="A25" s="189">
        <v>16</v>
      </c>
      <c r="B25" s="190" t="s">
        <v>205</v>
      </c>
      <c r="C25" s="191">
        <v>4865129</v>
      </c>
      <c r="D25" s="192" t="s">
        <v>12</v>
      </c>
      <c r="E25" s="308" t="s">
        <v>350</v>
      </c>
      <c r="F25" s="196">
        <v>100</v>
      </c>
      <c r="G25" s="423">
        <v>999633</v>
      </c>
      <c r="H25" s="424">
        <v>1000194</v>
      </c>
      <c r="I25" s="594">
        <f t="shared" si="6"/>
        <v>-561</v>
      </c>
      <c r="J25" s="594">
        <f t="shared" si="1"/>
        <v>-56100</v>
      </c>
      <c r="K25" s="594">
        <f t="shared" si="2"/>
        <v>-0.0561</v>
      </c>
      <c r="L25" s="423">
        <v>194495</v>
      </c>
      <c r="M25" s="424">
        <v>194526</v>
      </c>
      <c r="N25" s="584">
        <f t="shared" si="7"/>
        <v>-31</v>
      </c>
      <c r="O25" s="584">
        <f t="shared" si="4"/>
        <v>-3100</v>
      </c>
      <c r="P25" s="584">
        <f t="shared" si="5"/>
        <v>-0.0031</v>
      </c>
      <c r="Q25" s="179"/>
    </row>
    <row r="26" spans="1:17" ht="18" customHeight="1">
      <c r="A26" s="189">
        <v>17</v>
      </c>
      <c r="B26" s="190" t="s">
        <v>206</v>
      </c>
      <c r="C26" s="191">
        <v>4865130</v>
      </c>
      <c r="D26" s="195" t="s">
        <v>12</v>
      </c>
      <c r="E26" s="308" t="s">
        <v>350</v>
      </c>
      <c r="F26" s="196">
        <v>100</v>
      </c>
      <c r="G26" s="423">
        <v>11938</v>
      </c>
      <c r="H26" s="424">
        <v>10671</v>
      </c>
      <c r="I26" s="594">
        <f t="shared" si="6"/>
        <v>1267</v>
      </c>
      <c r="J26" s="594">
        <f t="shared" si="1"/>
        <v>126700</v>
      </c>
      <c r="K26" s="594">
        <f t="shared" si="2"/>
        <v>0.1267</v>
      </c>
      <c r="L26" s="423">
        <v>258503</v>
      </c>
      <c r="M26" s="424">
        <v>258417</v>
      </c>
      <c r="N26" s="584">
        <f t="shared" si="7"/>
        <v>86</v>
      </c>
      <c r="O26" s="584">
        <f t="shared" si="4"/>
        <v>8600</v>
      </c>
      <c r="P26" s="584">
        <f t="shared" si="5"/>
        <v>0.0086</v>
      </c>
      <c r="Q26" s="179"/>
    </row>
    <row r="27" spans="1:17" ht="18" customHeight="1">
      <c r="A27" s="189">
        <v>18</v>
      </c>
      <c r="B27" s="190" t="s">
        <v>207</v>
      </c>
      <c r="C27" s="191">
        <v>4865132</v>
      </c>
      <c r="D27" s="195" t="s">
        <v>12</v>
      </c>
      <c r="E27" s="308" t="s">
        <v>350</v>
      </c>
      <c r="F27" s="196">
        <v>100</v>
      </c>
      <c r="G27" s="426">
        <v>65895</v>
      </c>
      <c r="H27" s="427">
        <v>63007</v>
      </c>
      <c r="I27" s="594">
        <f t="shared" si="6"/>
        <v>2888</v>
      </c>
      <c r="J27" s="594">
        <f t="shared" si="1"/>
        <v>288800</v>
      </c>
      <c r="K27" s="594">
        <f t="shared" si="2"/>
        <v>0.2888</v>
      </c>
      <c r="L27" s="426">
        <v>714163</v>
      </c>
      <c r="M27" s="427">
        <v>714070</v>
      </c>
      <c r="N27" s="588">
        <f t="shared" si="7"/>
        <v>93</v>
      </c>
      <c r="O27" s="588">
        <f t="shared" si="4"/>
        <v>9300</v>
      </c>
      <c r="P27" s="588">
        <f t="shared" si="5"/>
        <v>0.0093</v>
      </c>
      <c r="Q27" s="551"/>
    </row>
    <row r="28" spans="1:17" ht="18" customHeight="1">
      <c r="A28" s="189"/>
      <c r="B28" s="198" t="s">
        <v>208</v>
      </c>
      <c r="C28" s="191"/>
      <c r="D28" s="195"/>
      <c r="E28" s="308"/>
      <c r="F28" s="196"/>
      <c r="G28" s="128"/>
      <c r="H28" s="506"/>
      <c r="I28" s="594"/>
      <c r="J28" s="594"/>
      <c r="K28" s="594"/>
      <c r="L28" s="509"/>
      <c r="M28" s="79"/>
      <c r="N28" s="584"/>
      <c r="O28" s="584"/>
      <c r="P28" s="584"/>
      <c r="Q28" s="179"/>
    </row>
    <row r="29" spans="1:17" ht="18" customHeight="1">
      <c r="A29" s="189">
        <v>19</v>
      </c>
      <c r="B29" s="190" t="s">
        <v>209</v>
      </c>
      <c r="C29" s="191">
        <v>4865037</v>
      </c>
      <c r="D29" s="195" t="s">
        <v>12</v>
      </c>
      <c r="E29" s="308" t="s">
        <v>350</v>
      </c>
      <c r="F29" s="196">
        <v>1100</v>
      </c>
      <c r="G29" s="423">
        <v>0</v>
      </c>
      <c r="H29" s="424">
        <v>0</v>
      </c>
      <c r="I29" s="594">
        <f>G29-H29</f>
        <v>0</v>
      </c>
      <c r="J29" s="594">
        <f t="shared" si="1"/>
        <v>0</v>
      </c>
      <c r="K29" s="594">
        <f t="shared" si="2"/>
        <v>0</v>
      </c>
      <c r="L29" s="423">
        <v>98330</v>
      </c>
      <c r="M29" s="424">
        <v>96049</v>
      </c>
      <c r="N29" s="584">
        <f>L29-M29</f>
        <v>2281</v>
      </c>
      <c r="O29" s="584">
        <f t="shared" si="4"/>
        <v>2509100</v>
      </c>
      <c r="P29" s="584">
        <f t="shared" si="5"/>
        <v>2.5091</v>
      </c>
      <c r="Q29" s="179"/>
    </row>
    <row r="30" spans="1:17" ht="18" customHeight="1">
      <c r="A30" s="189">
        <v>20</v>
      </c>
      <c r="B30" s="190" t="s">
        <v>210</v>
      </c>
      <c r="C30" s="191">
        <v>4865038</v>
      </c>
      <c r="D30" s="195" t="s">
        <v>12</v>
      </c>
      <c r="E30" s="308" t="s">
        <v>350</v>
      </c>
      <c r="F30" s="196">
        <v>1000</v>
      </c>
      <c r="G30" s="423">
        <v>1268</v>
      </c>
      <c r="H30" s="424">
        <v>1129</v>
      </c>
      <c r="I30" s="594">
        <f>G30-H30</f>
        <v>139</v>
      </c>
      <c r="J30" s="594">
        <f t="shared" si="1"/>
        <v>139000</v>
      </c>
      <c r="K30" s="594">
        <f t="shared" si="2"/>
        <v>0.139</v>
      </c>
      <c r="L30" s="423">
        <v>42459</v>
      </c>
      <c r="M30" s="424">
        <v>42102</v>
      </c>
      <c r="N30" s="584">
        <f>L30-M30</f>
        <v>357</v>
      </c>
      <c r="O30" s="584">
        <f t="shared" si="4"/>
        <v>357000</v>
      </c>
      <c r="P30" s="584">
        <f t="shared" si="5"/>
        <v>0.357</v>
      </c>
      <c r="Q30" s="179"/>
    </row>
    <row r="31" spans="1:17" ht="18" customHeight="1">
      <c r="A31" s="189">
        <v>21</v>
      </c>
      <c r="B31" s="190" t="s">
        <v>211</v>
      </c>
      <c r="C31" s="191">
        <v>4865039</v>
      </c>
      <c r="D31" s="195" t="s">
        <v>12</v>
      </c>
      <c r="E31" s="308" t="s">
        <v>350</v>
      </c>
      <c r="F31" s="196">
        <v>1100</v>
      </c>
      <c r="G31" s="423">
        <v>0</v>
      </c>
      <c r="H31" s="424">
        <v>0</v>
      </c>
      <c r="I31" s="594">
        <f>G31-H31</f>
        <v>0</v>
      </c>
      <c r="J31" s="594">
        <f t="shared" si="1"/>
        <v>0</v>
      </c>
      <c r="K31" s="594">
        <f t="shared" si="2"/>
        <v>0</v>
      </c>
      <c r="L31" s="423">
        <v>151294</v>
      </c>
      <c r="M31" s="424">
        <v>151365</v>
      </c>
      <c r="N31" s="584">
        <f>L31-M31</f>
        <v>-71</v>
      </c>
      <c r="O31" s="584">
        <f t="shared" si="4"/>
        <v>-78100</v>
      </c>
      <c r="P31" s="584">
        <f t="shared" si="5"/>
        <v>-0.0781</v>
      </c>
      <c r="Q31" s="179"/>
    </row>
    <row r="32" spans="1:17" s="690" customFormat="1" ht="18" customHeight="1">
      <c r="A32" s="189">
        <v>22</v>
      </c>
      <c r="B32" s="193" t="s">
        <v>212</v>
      </c>
      <c r="C32" s="191">
        <v>4865040</v>
      </c>
      <c r="D32" s="195" t="s">
        <v>12</v>
      </c>
      <c r="E32" s="308" t="s">
        <v>350</v>
      </c>
      <c r="F32" s="196">
        <v>1000</v>
      </c>
      <c r="G32" s="426">
        <v>3584</v>
      </c>
      <c r="H32" s="427">
        <v>3593</v>
      </c>
      <c r="I32" s="728">
        <f>G32-H32</f>
        <v>-9</v>
      </c>
      <c r="J32" s="728">
        <f t="shared" si="1"/>
        <v>-9000</v>
      </c>
      <c r="K32" s="728">
        <f t="shared" si="2"/>
        <v>-0.009</v>
      </c>
      <c r="L32" s="426">
        <v>56266</v>
      </c>
      <c r="M32" s="427">
        <v>55900</v>
      </c>
      <c r="N32" s="343">
        <f>L32-M32</f>
        <v>366</v>
      </c>
      <c r="O32" s="343">
        <f t="shared" si="4"/>
        <v>366000</v>
      </c>
      <c r="P32" s="343">
        <f t="shared" si="5"/>
        <v>0.366</v>
      </c>
      <c r="Q32" s="699"/>
    </row>
    <row r="33" spans="1:17" ht="18" customHeight="1">
      <c r="A33" s="189"/>
      <c r="B33" s="198"/>
      <c r="C33" s="191"/>
      <c r="D33" s="195"/>
      <c r="E33" s="308"/>
      <c r="F33" s="196"/>
      <c r="G33" s="128"/>
      <c r="H33" s="79"/>
      <c r="I33" s="593"/>
      <c r="J33" s="593"/>
      <c r="K33" s="595">
        <f>SUM(K29:K32)</f>
        <v>0.13</v>
      </c>
      <c r="L33" s="217"/>
      <c r="M33" s="79"/>
      <c r="N33" s="584"/>
      <c r="O33" s="584"/>
      <c r="P33" s="646">
        <f>SUM(P29:P32)</f>
        <v>3.1540000000000004</v>
      </c>
      <c r="Q33" s="179"/>
    </row>
    <row r="34" spans="1:17" ht="18" customHeight="1">
      <c r="A34" s="189"/>
      <c r="B34" s="197" t="s">
        <v>121</v>
      </c>
      <c r="C34" s="191"/>
      <c r="D34" s="192"/>
      <c r="E34" s="308"/>
      <c r="F34" s="196"/>
      <c r="G34" s="128"/>
      <c r="H34" s="79"/>
      <c r="I34" s="593"/>
      <c r="J34" s="593"/>
      <c r="K34" s="593"/>
      <c r="L34" s="217"/>
      <c r="M34" s="79"/>
      <c r="N34" s="584"/>
      <c r="O34" s="584"/>
      <c r="P34" s="584"/>
      <c r="Q34" s="179"/>
    </row>
    <row r="35" spans="1:17" ht="18" customHeight="1">
      <c r="A35" s="189">
        <v>23</v>
      </c>
      <c r="B35" s="689" t="s">
        <v>404</v>
      </c>
      <c r="C35" s="191">
        <v>4864845</v>
      </c>
      <c r="D35" s="190" t="s">
        <v>12</v>
      </c>
      <c r="E35" s="190" t="s">
        <v>350</v>
      </c>
      <c r="F35" s="196">
        <v>2000</v>
      </c>
      <c r="G35" s="426">
        <v>4843</v>
      </c>
      <c r="H35" s="427">
        <v>4674</v>
      </c>
      <c r="I35" s="594">
        <f>G35-H35</f>
        <v>169</v>
      </c>
      <c r="J35" s="594">
        <f t="shared" si="1"/>
        <v>338000</v>
      </c>
      <c r="K35" s="594">
        <f t="shared" si="2"/>
        <v>0.338</v>
      </c>
      <c r="L35" s="426">
        <v>73943</v>
      </c>
      <c r="M35" s="427">
        <v>73932</v>
      </c>
      <c r="N35" s="588">
        <f>L35-M35</f>
        <v>11</v>
      </c>
      <c r="O35" s="588">
        <f t="shared" si="4"/>
        <v>22000</v>
      </c>
      <c r="P35" s="588">
        <f t="shared" si="5"/>
        <v>0.022</v>
      </c>
      <c r="Q35" s="688"/>
    </row>
    <row r="36" spans="1:17" ht="18" customHeight="1">
      <c r="A36" s="189"/>
      <c r="B36" s="689"/>
      <c r="C36" s="191"/>
      <c r="D36" s="190"/>
      <c r="E36" s="190"/>
      <c r="F36" s="196"/>
      <c r="G36" s="426"/>
      <c r="H36" s="427"/>
      <c r="I36" s="594"/>
      <c r="J36" s="594"/>
      <c r="K36" s="594"/>
      <c r="L36" s="426"/>
      <c r="M36" s="427"/>
      <c r="N36" s="588"/>
      <c r="O36" s="588"/>
      <c r="P36" s="588"/>
      <c r="Q36" s="688" t="s">
        <v>439</v>
      </c>
    </row>
    <row r="37" spans="1:17" ht="18">
      <c r="A37" s="189">
        <v>24</v>
      </c>
      <c r="B37" s="190" t="s">
        <v>184</v>
      </c>
      <c r="C37" s="191">
        <v>4864862</v>
      </c>
      <c r="D37" s="195" t="s">
        <v>12</v>
      </c>
      <c r="E37" s="308" t="s">
        <v>350</v>
      </c>
      <c r="F37" s="196">
        <v>1000</v>
      </c>
      <c r="G37" s="426">
        <v>14611</v>
      </c>
      <c r="H37" s="427">
        <v>14681</v>
      </c>
      <c r="I37" s="594">
        <f>G37-H37</f>
        <v>-70</v>
      </c>
      <c r="J37" s="594">
        <f t="shared" si="1"/>
        <v>-70000</v>
      </c>
      <c r="K37" s="594">
        <f t="shared" si="2"/>
        <v>-0.07</v>
      </c>
      <c r="L37" s="426">
        <v>284</v>
      </c>
      <c r="M37" s="427">
        <v>286</v>
      </c>
      <c r="N37" s="588">
        <f>L37-M37</f>
        <v>-2</v>
      </c>
      <c r="O37" s="588">
        <f t="shared" si="4"/>
        <v>-2000</v>
      </c>
      <c r="P37" s="588">
        <f t="shared" si="5"/>
        <v>-0.002</v>
      </c>
      <c r="Q37" s="662"/>
    </row>
    <row r="38" spans="1:17" ht="18" customHeight="1">
      <c r="A38" s="189">
        <v>25</v>
      </c>
      <c r="B38" s="193" t="s">
        <v>185</v>
      </c>
      <c r="C38" s="191">
        <v>4865142</v>
      </c>
      <c r="D38" s="195" t="s">
        <v>12</v>
      </c>
      <c r="E38" s="308" t="s">
        <v>350</v>
      </c>
      <c r="F38" s="196">
        <v>500</v>
      </c>
      <c r="G38" s="423">
        <v>905739</v>
      </c>
      <c r="H38" s="424">
        <v>905715</v>
      </c>
      <c r="I38" s="593">
        <f>G38-H38</f>
        <v>24</v>
      </c>
      <c r="J38" s="593">
        <f t="shared" si="1"/>
        <v>12000</v>
      </c>
      <c r="K38" s="593">
        <f t="shared" si="2"/>
        <v>0.012</v>
      </c>
      <c r="L38" s="423">
        <v>56786</v>
      </c>
      <c r="M38" s="424">
        <v>56244</v>
      </c>
      <c r="N38" s="584">
        <f>L38-M38</f>
        <v>542</v>
      </c>
      <c r="O38" s="584">
        <f t="shared" si="4"/>
        <v>271000</v>
      </c>
      <c r="P38" s="584">
        <f t="shared" si="5"/>
        <v>0.271</v>
      </c>
      <c r="Q38" s="662"/>
    </row>
    <row r="39" spans="1:17" s="690" customFormat="1" ht="18" customHeight="1">
      <c r="A39" s="189">
        <v>26</v>
      </c>
      <c r="B39" s="193" t="s">
        <v>412</v>
      </c>
      <c r="C39" s="191">
        <v>5128435</v>
      </c>
      <c r="D39" s="195" t="s">
        <v>12</v>
      </c>
      <c r="E39" s="308" t="s">
        <v>350</v>
      </c>
      <c r="F39" s="196">
        <v>400</v>
      </c>
      <c r="G39" s="426">
        <v>403</v>
      </c>
      <c r="H39" s="427">
        <v>769</v>
      </c>
      <c r="I39" s="728">
        <f>G39-H39</f>
        <v>-366</v>
      </c>
      <c r="J39" s="728">
        <f>$F39*I39</f>
        <v>-146400</v>
      </c>
      <c r="K39" s="728">
        <f>J39/1000000</f>
        <v>-0.1464</v>
      </c>
      <c r="L39" s="426">
        <v>2927</v>
      </c>
      <c r="M39" s="427">
        <v>2929</v>
      </c>
      <c r="N39" s="343">
        <f>L39-M39</f>
        <v>-2</v>
      </c>
      <c r="O39" s="343">
        <f>$F39*N39</f>
        <v>-800</v>
      </c>
      <c r="P39" s="343">
        <f>O39/1000000</f>
        <v>-0.0008</v>
      </c>
      <c r="Q39" s="693"/>
    </row>
    <row r="40" spans="1:17" ht="18" customHeight="1">
      <c r="A40" s="189"/>
      <c r="B40" s="198" t="s">
        <v>189</v>
      </c>
      <c r="C40" s="191"/>
      <c r="D40" s="195"/>
      <c r="E40" s="308"/>
      <c r="F40" s="196"/>
      <c r="G40" s="128"/>
      <c r="H40" s="79"/>
      <c r="I40" s="593"/>
      <c r="J40" s="593"/>
      <c r="K40" s="593"/>
      <c r="L40" s="217"/>
      <c r="M40" s="79"/>
      <c r="N40" s="584"/>
      <c r="O40" s="584"/>
      <c r="P40" s="584"/>
      <c r="Q40" s="660"/>
    </row>
    <row r="41" spans="1:17" ht="17.25" customHeight="1">
      <c r="A41" s="189">
        <v>27</v>
      </c>
      <c r="B41" s="190" t="s">
        <v>403</v>
      </c>
      <c r="C41" s="191">
        <v>4864892</v>
      </c>
      <c r="D41" s="195" t="s">
        <v>12</v>
      </c>
      <c r="E41" s="308" t="s">
        <v>350</v>
      </c>
      <c r="F41" s="196">
        <v>-500</v>
      </c>
      <c r="G41" s="426">
        <v>999654</v>
      </c>
      <c r="H41" s="427">
        <v>999654</v>
      </c>
      <c r="I41" s="594">
        <f>G41-H41</f>
        <v>0</v>
      </c>
      <c r="J41" s="594">
        <f t="shared" si="1"/>
        <v>0</v>
      </c>
      <c r="K41" s="594">
        <f t="shared" si="2"/>
        <v>0</v>
      </c>
      <c r="L41" s="426">
        <v>17091</v>
      </c>
      <c r="M41" s="427">
        <v>17091</v>
      </c>
      <c r="N41" s="588">
        <f>L41-M41</f>
        <v>0</v>
      </c>
      <c r="O41" s="588">
        <f t="shared" si="4"/>
        <v>0</v>
      </c>
      <c r="P41" s="588">
        <f t="shared" si="5"/>
        <v>0</v>
      </c>
      <c r="Q41" s="660"/>
    </row>
    <row r="42" spans="1:16" s="690" customFormat="1" ht="17.25" customHeight="1">
      <c r="A42" s="189">
        <v>28</v>
      </c>
      <c r="B42" s="190" t="s">
        <v>406</v>
      </c>
      <c r="C42" s="191">
        <v>4865048</v>
      </c>
      <c r="D42" s="195" t="s">
        <v>12</v>
      </c>
      <c r="E42" s="308" t="s">
        <v>350</v>
      </c>
      <c r="F42" s="194">
        <v>250</v>
      </c>
      <c r="G42" s="426">
        <v>999953</v>
      </c>
      <c r="H42" s="427">
        <v>999953</v>
      </c>
      <c r="I42" s="728">
        <f>G42-H42</f>
        <v>0</v>
      </c>
      <c r="J42" s="728">
        <f>$F42*I42</f>
        <v>0</v>
      </c>
      <c r="K42" s="728">
        <f>J42/1000000</f>
        <v>0</v>
      </c>
      <c r="L42" s="426">
        <v>999908</v>
      </c>
      <c r="M42" s="427">
        <v>999908</v>
      </c>
      <c r="N42" s="343">
        <f>L42-M42</f>
        <v>0</v>
      </c>
      <c r="O42" s="343">
        <f>$F42*N42</f>
        <v>0</v>
      </c>
      <c r="P42" s="343">
        <f>O42/1000000</f>
        <v>0</v>
      </c>
    </row>
    <row r="43" spans="1:17" ht="17.25" customHeight="1">
      <c r="A43" s="189">
        <v>29</v>
      </c>
      <c r="B43" s="190" t="s">
        <v>121</v>
      </c>
      <c r="C43" s="191">
        <v>4864791</v>
      </c>
      <c r="D43" s="195" t="s">
        <v>12</v>
      </c>
      <c r="E43" s="308" t="s">
        <v>350</v>
      </c>
      <c r="F43" s="194">
        <v>-166.666666666667</v>
      </c>
      <c r="G43" s="426">
        <v>987102</v>
      </c>
      <c r="H43" s="427">
        <v>987102</v>
      </c>
      <c r="I43" s="594">
        <f>G43-H43</f>
        <v>0</v>
      </c>
      <c r="J43" s="594">
        <f t="shared" si="1"/>
        <v>0</v>
      </c>
      <c r="K43" s="594">
        <f t="shared" si="2"/>
        <v>0</v>
      </c>
      <c r="L43" s="426">
        <v>993179</v>
      </c>
      <c r="M43" s="427">
        <v>993179</v>
      </c>
      <c r="N43" s="588">
        <f>L43-M43</f>
        <v>0</v>
      </c>
      <c r="O43" s="588">
        <f t="shared" si="4"/>
        <v>0</v>
      </c>
      <c r="P43" s="588">
        <f t="shared" si="5"/>
        <v>0</v>
      </c>
      <c r="Q43" s="529"/>
    </row>
    <row r="44" spans="1:17" ht="16.5" customHeight="1" thickBot="1">
      <c r="A44" s="189"/>
      <c r="B44" s="680"/>
      <c r="C44" s="202"/>
      <c r="D44" s="204"/>
      <c r="E44" s="201"/>
      <c r="F44" s="681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78"/>
    </row>
    <row r="45" spans="1:17" ht="18" customHeight="1" thickTop="1">
      <c r="A45" s="188"/>
      <c r="B45" s="190"/>
      <c r="C45" s="191"/>
      <c r="D45" s="192"/>
      <c r="E45" s="308"/>
      <c r="F45" s="191"/>
      <c r="G45" s="191"/>
      <c r="H45" s="79"/>
      <c r="I45" s="79"/>
      <c r="J45" s="79"/>
      <c r="K45" s="79"/>
      <c r="L45" s="508"/>
      <c r="M45" s="79"/>
      <c r="N45" s="79"/>
      <c r="O45" s="79"/>
      <c r="P45" s="79"/>
      <c r="Q45" s="25"/>
    </row>
    <row r="46" spans="1:17" ht="21" customHeight="1" thickBot="1">
      <c r="A46" s="213"/>
      <c r="B46" s="515"/>
      <c r="C46" s="202"/>
      <c r="D46" s="204"/>
      <c r="E46" s="201"/>
      <c r="F46" s="202"/>
      <c r="G46" s="202"/>
      <c r="H46" s="89"/>
      <c r="I46" s="89"/>
      <c r="J46" s="89"/>
      <c r="K46" s="89"/>
      <c r="L46" s="89"/>
      <c r="M46" s="89"/>
      <c r="N46" s="89"/>
      <c r="O46" s="89"/>
      <c r="P46" s="89"/>
      <c r="Q46" s="216" t="str">
        <f>NDPL!Q1</f>
        <v>September-2015</v>
      </c>
    </row>
    <row r="47" spans="1:17" ht="21.75" customHeight="1" thickTop="1">
      <c r="A47" s="186"/>
      <c r="B47" s="519" t="s">
        <v>352</v>
      </c>
      <c r="C47" s="191"/>
      <c r="D47" s="192"/>
      <c r="E47" s="308"/>
      <c r="F47" s="191"/>
      <c r="G47" s="520"/>
      <c r="H47" s="79"/>
      <c r="I47" s="79"/>
      <c r="J47" s="79"/>
      <c r="K47" s="79"/>
      <c r="L47" s="520"/>
      <c r="M47" s="79"/>
      <c r="N47" s="79"/>
      <c r="O47" s="79"/>
      <c r="P47" s="521"/>
      <c r="Q47" s="522"/>
    </row>
    <row r="48" spans="1:17" ht="21" customHeight="1">
      <c r="A48" s="189"/>
      <c r="B48" s="670" t="s">
        <v>396</v>
      </c>
      <c r="C48" s="191"/>
      <c r="D48" s="192"/>
      <c r="E48" s="308"/>
      <c r="F48" s="191"/>
      <c r="G48" s="128"/>
      <c r="H48" s="79"/>
      <c r="I48" s="79"/>
      <c r="J48" s="79"/>
      <c r="K48" s="79"/>
      <c r="L48" s="128"/>
      <c r="M48" s="79"/>
      <c r="N48" s="79"/>
      <c r="O48" s="79"/>
      <c r="P48" s="79"/>
      <c r="Q48" s="671"/>
    </row>
    <row r="49" spans="1:17" ht="18">
      <c r="A49" s="189">
        <v>30</v>
      </c>
      <c r="B49" s="190" t="s">
        <v>397</v>
      </c>
      <c r="C49" s="191">
        <v>5128418</v>
      </c>
      <c r="D49" s="195" t="s">
        <v>12</v>
      </c>
      <c r="E49" s="308" t="s">
        <v>350</v>
      </c>
      <c r="F49" s="191">
        <v>-1000</v>
      </c>
      <c r="G49" s="423">
        <v>963488</v>
      </c>
      <c r="H49" s="424">
        <v>963800</v>
      </c>
      <c r="I49" s="584">
        <f>G49-H49</f>
        <v>-312</v>
      </c>
      <c r="J49" s="584">
        <f t="shared" si="1"/>
        <v>312000</v>
      </c>
      <c r="K49" s="584">
        <f t="shared" si="2"/>
        <v>0.312</v>
      </c>
      <c r="L49" s="423">
        <v>973075</v>
      </c>
      <c r="M49" s="424">
        <v>973505</v>
      </c>
      <c r="N49" s="584">
        <f>L49-M49</f>
        <v>-430</v>
      </c>
      <c r="O49" s="584">
        <f t="shared" si="4"/>
        <v>430000</v>
      </c>
      <c r="P49" s="584">
        <f t="shared" si="5"/>
        <v>0.43</v>
      </c>
      <c r="Q49" s="672"/>
    </row>
    <row r="50" spans="1:17" ht="18">
      <c r="A50" s="189">
        <v>31</v>
      </c>
      <c r="B50" s="190" t="s">
        <v>408</v>
      </c>
      <c r="C50" s="191">
        <v>5128421</v>
      </c>
      <c r="D50" s="195" t="s">
        <v>12</v>
      </c>
      <c r="E50" s="308" t="s">
        <v>350</v>
      </c>
      <c r="F50" s="191">
        <v>-1000</v>
      </c>
      <c r="G50" s="423">
        <v>998903</v>
      </c>
      <c r="H50" s="424">
        <v>999195</v>
      </c>
      <c r="I50" s="373">
        <f>G50-H50</f>
        <v>-292</v>
      </c>
      <c r="J50" s="373">
        <f>$F50*I50</f>
        <v>292000</v>
      </c>
      <c r="K50" s="373">
        <f>J50/1000000</f>
        <v>0.292</v>
      </c>
      <c r="L50" s="423">
        <v>997111</v>
      </c>
      <c r="M50" s="424">
        <v>997583</v>
      </c>
      <c r="N50" s="373">
        <f>L50-M50</f>
        <v>-472</v>
      </c>
      <c r="O50" s="373">
        <f>$F50*N50</f>
        <v>472000</v>
      </c>
      <c r="P50" s="373">
        <f>O50/1000000</f>
        <v>0.472</v>
      </c>
      <c r="Q50" s="672"/>
    </row>
    <row r="51" spans="1:17" ht="18">
      <c r="A51" s="189"/>
      <c r="B51" s="670" t="s">
        <v>400</v>
      </c>
      <c r="C51" s="191"/>
      <c r="D51" s="195"/>
      <c r="E51" s="308"/>
      <c r="F51" s="191"/>
      <c r="G51" s="423"/>
      <c r="H51" s="424"/>
      <c r="I51" s="584"/>
      <c r="J51" s="584"/>
      <c r="K51" s="584"/>
      <c r="L51" s="423"/>
      <c r="M51" s="424"/>
      <c r="N51" s="584"/>
      <c r="O51" s="584"/>
      <c r="P51" s="584"/>
      <c r="Q51" s="672"/>
    </row>
    <row r="52" spans="1:17" ht="18">
      <c r="A52" s="189">
        <v>32</v>
      </c>
      <c r="B52" s="190" t="s">
        <v>397</v>
      </c>
      <c r="C52" s="191">
        <v>5128422</v>
      </c>
      <c r="D52" s="195" t="s">
        <v>12</v>
      </c>
      <c r="E52" s="308" t="s">
        <v>350</v>
      </c>
      <c r="F52" s="191">
        <v>-1000</v>
      </c>
      <c r="G52" s="423">
        <v>971580</v>
      </c>
      <c r="H52" s="424">
        <v>971833</v>
      </c>
      <c r="I52" s="584">
        <f>G52-H52</f>
        <v>-253</v>
      </c>
      <c r="J52" s="584">
        <f t="shared" si="1"/>
        <v>253000</v>
      </c>
      <c r="K52" s="584">
        <f t="shared" si="2"/>
        <v>0.253</v>
      </c>
      <c r="L52" s="423">
        <v>981389</v>
      </c>
      <c r="M52" s="424">
        <v>981851</v>
      </c>
      <c r="N52" s="584">
        <f>L52-M52</f>
        <v>-462</v>
      </c>
      <c r="O52" s="584">
        <f t="shared" si="4"/>
        <v>462000</v>
      </c>
      <c r="P52" s="584">
        <f t="shared" si="5"/>
        <v>0.462</v>
      </c>
      <c r="Q52" s="672"/>
    </row>
    <row r="53" spans="1:17" ht="18">
      <c r="A53" s="189">
        <v>33</v>
      </c>
      <c r="B53" s="190" t="s">
        <v>408</v>
      </c>
      <c r="C53" s="191">
        <v>5128428</v>
      </c>
      <c r="D53" s="195" t="s">
        <v>12</v>
      </c>
      <c r="E53" s="308" t="s">
        <v>350</v>
      </c>
      <c r="F53" s="191">
        <v>-1000</v>
      </c>
      <c r="G53" s="423">
        <v>986816</v>
      </c>
      <c r="H53" s="424">
        <v>987078</v>
      </c>
      <c r="I53" s="584">
        <f>G53-H53</f>
        <v>-262</v>
      </c>
      <c r="J53" s="584">
        <f>$F53*I53</f>
        <v>262000</v>
      </c>
      <c r="K53" s="584">
        <f>J53/1000000</f>
        <v>0.262</v>
      </c>
      <c r="L53" s="423">
        <v>993183</v>
      </c>
      <c r="M53" s="424">
        <v>993654</v>
      </c>
      <c r="N53" s="584">
        <f>L53-M53</f>
        <v>-471</v>
      </c>
      <c r="O53" s="584">
        <f>$F53*N53</f>
        <v>471000</v>
      </c>
      <c r="P53" s="584">
        <f>O53/1000000</f>
        <v>0.471</v>
      </c>
      <c r="Q53" s="672"/>
    </row>
    <row r="54" spans="1:17" ht="18" customHeight="1">
      <c r="A54" s="189"/>
      <c r="B54" s="197" t="s">
        <v>190</v>
      </c>
      <c r="C54" s="191"/>
      <c r="D54" s="192"/>
      <c r="E54" s="308"/>
      <c r="F54" s="196"/>
      <c r="G54" s="128"/>
      <c r="H54" s="79"/>
      <c r="I54" s="79"/>
      <c r="J54" s="79"/>
      <c r="K54" s="79"/>
      <c r="L54" s="217"/>
      <c r="M54" s="79"/>
      <c r="N54" s="79"/>
      <c r="O54" s="79"/>
      <c r="P54" s="79"/>
      <c r="Q54" s="179"/>
    </row>
    <row r="55" spans="1:17" ht="18">
      <c r="A55" s="189">
        <v>34</v>
      </c>
      <c r="B55" s="199" t="s">
        <v>214</v>
      </c>
      <c r="C55" s="191">
        <v>4865133</v>
      </c>
      <c r="D55" s="195" t="s">
        <v>12</v>
      </c>
      <c r="E55" s="308" t="s">
        <v>350</v>
      </c>
      <c r="F55" s="196">
        <v>100</v>
      </c>
      <c r="G55" s="423">
        <v>347196</v>
      </c>
      <c r="H55" s="424">
        <v>345772</v>
      </c>
      <c r="I55" s="584">
        <f>G55-H55</f>
        <v>1424</v>
      </c>
      <c r="J55" s="584">
        <f t="shared" si="1"/>
        <v>142400</v>
      </c>
      <c r="K55" s="584">
        <f t="shared" si="2"/>
        <v>0.1424</v>
      </c>
      <c r="L55" s="423">
        <v>49584</v>
      </c>
      <c r="M55" s="424">
        <v>49564</v>
      </c>
      <c r="N55" s="584">
        <f>L55-M55</f>
        <v>20</v>
      </c>
      <c r="O55" s="584">
        <f t="shared" si="4"/>
        <v>2000</v>
      </c>
      <c r="P55" s="584">
        <f t="shared" si="5"/>
        <v>0.002</v>
      </c>
      <c r="Q55" s="179"/>
    </row>
    <row r="56" spans="1:17" ht="18" customHeight="1">
      <c r="A56" s="189"/>
      <c r="B56" s="197" t="s">
        <v>192</v>
      </c>
      <c r="C56" s="191"/>
      <c r="D56" s="195"/>
      <c r="E56" s="308"/>
      <c r="F56" s="196"/>
      <c r="G56" s="128"/>
      <c r="H56" s="79"/>
      <c r="I56" s="584"/>
      <c r="J56" s="584"/>
      <c r="K56" s="584"/>
      <c r="L56" s="217"/>
      <c r="M56" s="79"/>
      <c r="N56" s="584"/>
      <c r="O56" s="584"/>
      <c r="P56" s="584"/>
      <c r="Q56" s="179"/>
    </row>
    <row r="57" spans="1:17" s="690" customFormat="1" ht="18" customHeight="1">
      <c r="A57" s="189">
        <v>35</v>
      </c>
      <c r="B57" s="190" t="s">
        <v>179</v>
      </c>
      <c r="C57" s="191">
        <v>4865076</v>
      </c>
      <c r="D57" s="195" t="s">
        <v>12</v>
      </c>
      <c r="E57" s="308" t="s">
        <v>350</v>
      </c>
      <c r="F57" s="196">
        <v>100</v>
      </c>
      <c r="G57" s="426">
        <v>3992</v>
      </c>
      <c r="H57" s="427">
        <v>3976</v>
      </c>
      <c r="I57" s="588">
        <f>G57-H57</f>
        <v>16</v>
      </c>
      <c r="J57" s="588">
        <f t="shared" si="1"/>
        <v>1600</v>
      </c>
      <c r="K57" s="588">
        <f t="shared" si="2"/>
        <v>0.0016</v>
      </c>
      <c r="L57" s="426">
        <v>23179</v>
      </c>
      <c r="M57" s="427">
        <v>23046</v>
      </c>
      <c r="N57" s="588">
        <f>L57-M57</f>
        <v>133</v>
      </c>
      <c r="O57" s="588">
        <f t="shared" si="4"/>
        <v>13300</v>
      </c>
      <c r="P57" s="588">
        <f t="shared" si="5"/>
        <v>0.0133</v>
      </c>
      <c r="Q57" s="699"/>
    </row>
    <row r="58" spans="1:17" ht="18" customHeight="1">
      <c r="A58" s="189">
        <v>36</v>
      </c>
      <c r="B58" s="193" t="s">
        <v>193</v>
      </c>
      <c r="C58" s="191">
        <v>4865077</v>
      </c>
      <c r="D58" s="195" t="s">
        <v>12</v>
      </c>
      <c r="E58" s="308" t="s">
        <v>350</v>
      </c>
      <c r="F58" s="196">
        <v>100</v>
      </c>
      <c r="G58" s="128"/>
      <c r="H58" s="79"/>
      <c r="I58" s="584">
        <f>G58-H58</f>
        <v>0</v>
      </c>
      <c r="J58" s="584">
        <f t="shared" si="1"/>
        <v>0</v>
      </c>
      <c r="K58" s="584">
        <f t="shared" si="2"/>
        <v>0</v>
      </c>
      <c r="L58" s="509"/>
      <c r="M58" s="79"/>
      <c r="N58" s="584">
        <f>L58-M58</f>
        <v>0</v>
      </c>
      <c r="O58" s="584">
        <f t="shared" si="4"/>
        <v>0</v>
      </c>
      <c r="P58" s="584">
        <f t="shared" si="5"/>
        <v>0</v>
      </c>
      <c r="Q58" s="179"/>
    </row>
    <row r="59" spans="1:17" ht="18" customHeight="1">
      <c r="A59" s="189"/>
      <c r="B59" s="197" t="s">
        <v>173</v>
      </c>
      <c r="C59" s="191"/>
      <c r="D59" s="195"/>
      <c r="E59" s="308"/>
      <c r="F59" s="196"/>
      <c r="G59" s="128"/>
      <c r="H59" s="79"/>
      <c r="I59" s="584"/>
      <c r="J59" s="584"/>
      <c r="K59" s="584"/>
      <c r="L59" s="217"/>
      <c r="M59" s="79"/>
      <c r="N59" s="584"/>
      <c r="O59" s="584"/>
      <c r="P59" s="584"/>
      <c r="Q59" s="179"/>
    </row>
    <row r="60" spans="1:17" ht="18" customHeight="1">
      <c r="A60" s="189">
        <v>37</v>
      </c>
      <c r="B60" s="190" t="s">
        <v>186</v>
      </c>
      <c r="C60" s="191">
        <v>4865093</v>
      </c>
      <c r="D60" s="195" t="s">
        <v>12</v>
      </c>
      <c r="E60" s="308" t="s">
        <v>350</v>
      </c>
      <c r="F60" s="196">
        <v>100</v>
      </c>
      <c r="G60" s="423">
        <v>75776</v>
      </c>
      <c r="H60" s="424">
        <v>75714</v>
      </c>
      <c r="I60" s="584">
        <f>G60-H60</f>
        <v>62</v>
      </c>
      <c r="J60" s="584">
        <f t="shared" si="1"/>
        <v>6200</v>
      </c>
      <c r="K60" s="584">
        <f t="shared" si="2"/>
        <v>0.0062</v>
      </c>
      <c r="L60" s="423">
        <v>68322</v>
      </c>
      <c r="M60" s="424">
        <v>68059</v>
      </c>
      <c r="N60" s="584">
        <f>L60-M60</f>
        <v>263</v>
      </c>
      <c r="O60" s="584">
        <f t="shared" si="4"/>
        <v>26300</v>
      </c>
      <c r="P60" s="584">
        <f t="shared" si="5"/>
        <v>0.0263</v>
      </c>
      <c r="Q60" s="179"/>
    </row>
    <row r="61" spans="1:17" ht="19.5" customHeight="1">
      <c r="A61" s="189">
        <v>38</v>
      </c>
      <c r="B61" s="193" t="s">
        <v>187</v>
      </c>
      <c r="C61" s="191">
        <v>4865094</v>
      </c>
      <c r="D61" s="195" t="s">
        <v>12</v>
      </c>
      <c r="E61" s="308" t="s">
        <v>350</v>
      </c>
      <c r="F61" s="196">
        <v>100</v>
      </c>
      <c r="G61" s="423">
        <v>80571</v>
      </c>
      <c r="H61" s="424">
        <v>80378</v>
      </c>
      <c r="I61" s="584">
        <f>G61-H61</f>
        <v>193</v>
      </c>
      <c r="J61" s="584">
        <f t="shared" si="1"/>
        <v>19300</v>
      </c>
      <c r="K61" s="584">
        <f t="shared" si="2"/>
        <v>0.0193</v>
      </c>
      <c r="L61" s="423">
        <v>66867</v>
      </c>
      <c r="M61" s="424">
        <v>66604</v>
      </c>
      <c r="N61" s="584">
        <f>L61-M61</f>
        <v>263</v>
      </c>
      <c r="O61" s="584">
        <f t="shared" si="4"/>
        <v>26300</v>
      </c>
      <c r="P61" s="584">
        <f t="shared" si="5"/>
        <v>0.0263</v>
      </c>
      <c r="Q61" s="179"/>
    </row>
    <row r="62" spans="1:17" s="690" customFormat="1" ht="22.5" customHeight="1">
      <c r="A62" s="189">
        <v>39</v>
      </c>
      <c r="B62" s="199" t="s">
        <v>213</v>
      </c>
      <c r="C62" s="191">
        <v>5269199</v>
      </c>
      <c r="D62" s="195" t="s">
        <v>12</v>
      </c>
      <c r="E62" s="308" t="s">
        <v>350</v>
      </c>
      <c r="F62" s="196">
        <v>100</v>
      </c>
      <c r="G62" s="667">
        <v>9982</v>
      </c>
      <c r="H62" s="668">
        <v>9850</v>
      </c>
      <c r="I62" s="594">
        <f>G62-H62</f>
        <v>132</v>
      </c>
      <c r="J62" s="594">
        <f>$F62*I62</f>
        <v>13200</v>
      </c>
      <c r="K62" s="594">
        <f>J62/1000000</f>
        <v>0.0132</v>
      </c>
      <c r="L62" s="667">
        <v>10099</v>
      </c>
      <c r="M62" s="668">
        <v>8725</v>
      </c>
      <c r="N62" s="594">
        <f>L62-M62</f>
        <v>1374</v>
      </c>
      <c r="O62" s="594">
        <f>$F62*N62</f>
        <v>137400</v>
      </c>
      <c r="P62" s="594">
        <f>O62/1000000</f>
        <v>0.1374</v>
      </c>
      <c r="Q62" s="767"/>
    </row>
    <row r="63" spans="1:17" ht="19.5" customHeight="1">
      <c r="A63" s="189"/>
      <c r="B63" s="197" t="s">
        <v>179</v>
      </c>
      <c r="C63" s="191"/>
      <c r="D63" s="195"/>
      <c r="E63" s="192"/>
      <c r="F63" s="196"/>
      <c r="G63" s="423"/>
      <c r="H63" s="424"/>
      <c r="I63" s="584"/>
      <c r="J63" s="584"/>
      <c r="K63" s="584"/>
      <c r="L63" s="217"/>
      <c r="M63" s="79"/>
      <c r="N63" s="584"/>
      <c r="O63" s="584"/>
      <c r="P63" s="584"/>
      <c r="Q63" s="179"/>
    </row>
    <row r="64" spans="1:17" ht="18">
      <c r="A64" s="189">
        <v>40</v>
      </c>
      <c r="B64" s="190" t="s">
        <v>180</v>
      </c>
      <c r="C64" s="191">
        <v>4865143</v>
      </c>
      <c r="D64" s="195" t="s">
        <v>12</v>
      </c>
      <c r="E64" s="192" t="s">
        <v>13</v>
      </c>
      <c r="F64" s="196">
        <v>100</v>
      </c>
      <c r="G64" s="423">
        <v>90341</v>
      </c>
      <c r="H64" s="424">
        <v>83639</v>
      </c>
      <c r="I64" s="584">
        <f>G64-H64</f>
        <v>6702</v>
      </c>
      <c r="J64" s="584">
        <f t="shared" si="1"/>
        <v>670200</v>
      </c>
      <c r="K64" s="584">
        <f t="shared" si="2"/>
        <v>0.6702</v>
      </c>
      <c r="L64" s="423">
        <v>910763</v>
      </c>
      <c r="M64" s="424">
        <v>910763</v>
      </c>
      <c r="N64" s="584">
        <f>L64-M64</f>
        <v>0</v>
      </c>
      <c r="O64" s="584">
        <f t="shared" si="4"/>
        <v>0</v>
      </c>
      <c r="P64" s="584">
        <f t="shared" si="5"/>
        <v>0</v>
      </c>
      <c r="Q64" s="550"/>
    </row>
    <row r="65" spans="1:20" ht="18" customHeight="1" thickBot="1">
      <c r="A65" s="200"/>
      <c r="B65" s="201"/>
      <c r="C65" s="202"/>
      <c r="D65" s="203"/>
      <c r="E65" s="204"/>
      <c r="F65" s="205"/>
      <c r="G65" s="206"/>
      <c r="H65" s="207"/>
      <c r="I65" s="208"/>
      <c r="J65" s="208"/>
      <c r="K65" s="208"/>
      <c r="L65" s="209"/>
      <c r="M65" s="207"/>
      <c r="N65" s="208"/>
      <c r="O65" s="208"/>
      <c r="P65" s="208"/>
      <c r="Q65" s="211"/>
      <c r="R65" s="93"/>
      <c r="S65" s="93"/>
      <c r="T65" s="93"/>
    </row>
    <row r="66" spans="1:20" ht="15.75" customHeight="1" thickTop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3"/>
      <c r="R66" s="93"/>
      <c r="S66" s="93"/>
      <c r="T66" s="93"/>
    </row>
    <row r="67" spans="1:20" ht="24" thickBot="1">
      <c r="A67" s="504" t="s">
        <v>370</v>
      </c>
      <c r="G67" s="19"/>
      <c r="H67" s="19"/>
      <c r="I67" s="56" t="s">
        <v>401</v>
      </c>
      <c r="J67" s="19"/>
      <c r="K67" s="19"/>
      <c r="L67" s="19"/>
      <c r="M67" s="19"/>
      <c r="N67" s="56" t="s">
        <v>402</v>
      </c>
      <c r="O67" s="19"/>
      <c r="P67" s="19"/>
      <c r="R67" s="93"/>
      <c r="S67" s="93"/>
      <c r="T67" s="93"/>
    </row>
    <row r="68" spans="1:20" ht="39.75" thickBot="1" thickTop="1">
      <c r="A68" s="41" t="s">
        <v>8</v>
      </c>
      <c r="B68" s="38" t="s">
        <v>9</v>
      </c>
      <c r="C68" s="39" t="s">
        <v>1</v>
      </c>
      <c r="D68" s="39" t="s">
        <v>2</v>
      </c>
      <c r="E68" s="39" t="s">
        <v>3</v>
      </c>
      <c r="F68" s="39" t="s">
        <v>10</v>
      </c>
      <c r="G68" s="41" t="str">
        <f>G5</f>
        <v>FINAL READING 01/10/2015</v>
      </c>
      <c r="H68" s="39" t="str">
        <f>H5</f>
        <v>INTIAL READING 01/09/2015</v>
      </c>
      <c r="I68" s="39" t="s">
        <v>4</v>
      </c>
      <c r="J68" s="39" t="s">
        <v>5</v>
      </c>
      <c r="K68" s="39" t="s">
        <v>6</v>
      </c>
      <c r="L68" s="41" t="str">
        <f>G68</f>
        <v>FINAL READING 01/10/2015</v>
      </c>
      <c r="M68" s="39" t="str">
        <f>H68</f>
        <v>INTIAL READING 01/09/2015</v>
      </c>
      <c r="N68" s="39" t="s">
        <v>4</v>
      </c>
      <c r="O68" s="39" t="s">
        <v>5</v>
      </c>
      <c r="P68" s="39" t="s">
        <v>6</v>
      </c>
      <c r="Q68" s="212" t="s">
        <v>313</v>
      </c>
      <c r="R68" s="93"/>
      <c r="S68" s="93"/>
      <c r="T68" s="93"/>
    </row>
    <row r="69" spans="1:20" ht="15.75" customHeight="1" thickTop="1">
      <c r="A69" s="523"/>
      <c r="B69" s="524"/>
      <c r="C69" s="524"/>
      <c r="D69" s="524"/>
      <c r="E69" s="524"/>
      <c r="F69" s="527"/>
      <c r="G69" s="524"/>
      <c r="H69" s="524"/>
      <c r="I69" s="524"/>
      <c r="J69" s="524"/>
      <c r="K69" s="527"/>
      <c r="L69" s="524"/>
      <c r="M69" s="524"/>
      <c r="N69" s="524"/>
      <c r="O69" s="524"/>
      <c r="P69" s="524"/>
      <c r="Q69" s="528"/>
      <c r="R69" s="93"/>
      <c r="S69" s="93"/>
      <c r="T69" s="93"/>
    </row>
    <row r="70" spans="1:20" ht="15.75" customHeight="1">
      <c r="A70" s="525"/>
      <c r="B70" s="388" t="s">
        <v>367</v>
      </c>
      <c r="C70" s="417"/>
      <c r="D70" s="441"/>
      <c r="E70" s="407"/>
      <c r="F70" s="196"/>
      <c r="G70" s="526"/>
      <c r="H70" s="526"/>
      <c r="I70" s="526"/>
      <c r="J70" s="526"/>
      <c r="K70" s="526"/>
      <c r="L70" s="525"/>
      <c r="M70" s="526"/>
      <c r="N70" s="526"/>
      <c r="O70" s="526"/>
      <c r="P70" s="526"/>
      <c r="Q70" s="529"/>
      <c r="R70" s="93"/>
      <c r="S70" s="93"/>
      <c r="T70" s="93"/>
    </row>
    <row r="71" spans="1:20" s="690" customFormat="1" ht="15.75" customHeight="1">
      <c r="A71" s="189">
        <v>1</v>
      </c>
      <c r="B71" s="190" t="s">
        <v>368</v>
      </c>
      <c r="C71" s="191">
        <v>4902555</v>
      </c>
      <c r="D71" s="441" t="s">
        <v>12</v>
      </c>
      <c r="E71" s="407" t="s">
        <v>350</v>
      </c>
      <c r="F71" s="196">
        <v>-75</v>
      </c>
      <c r="G71" s="426">
        <v>1582</v>
      </c>
      <c r="H71" s="427">
        <v>1524</v>
      </c>
      <c r="I71" s="343">
        <f>G71-H71</f>
        <v>58</v>
      </c>
      <c r="J71" s="343">
        <f>$F71*I71</f>
        <v>-4350</v>
      </c>
      <c r="K71" s="343">
        <f>J71/1000000</f>
        <v>-0.00435</v>
      </c>
      <c r="L71" s="426">
        <v>6767</v>
      </c>
      <c r="M71" s="427">
        <v>5983</v>
      </c>
      <c r="N71" s="343">
        <f>L71-M71</f>
        <v>784</v>
      </c>
      <c r="O71" s="343">
        <f>$F71*N71</f>
        <v>-58800</v>
      </c>
      <c r="P71" s="343">
        <f>O71/1000000</f>
        <v>-0.0588</v>
      </c>
      <c r="Q71" s="725"/>
      <c r="R71" s="111"/>
      <c r="S71" s="111"/>
      <c r="T71" s="111"/>
    </row>
    <row r="72" spans="1:20" s="125" customFormat="1" ht="15.75" customHeight="1" thickBot="1">
      <c r="A72" s="200">
        <v>2</v>
      </c>
      <c r="B72" s="204" t="s">
        <v>369</v>
      </c>
      <c r="C72" s="202">
        <v>4902581</v>
      </c>
      <c r="D72" s="213" t="s">
        <v>12</v>
      </c>
      <c r="E72" s="204" t="s">
        <v>350</v>
      </c>
      <c r="F72" s="213">
        <v>-100</v>
      </c>
      <c r="G72" s="760">
        <v>159</v>
      </c>
      <c r="H72" s="213">
        <v>115</v>
      </c>
      <c r="I72" s="213">
        <f>G72-H72</f>
        <v>44</v>
      </c>
      <c r="J72" s="213">
        <f>$F72*I72</f>
        <v>-4400</v>
      </c>
      <c r="K72" s="213">
        <f>J72/1000000</f>
        <v>-0.0044</v>
      </c>
      <c r="L72" s="200">
        <v>1378</v>
      </c>
      <c r="M72" s="213">
        <v>842</v>
      </c>
      <c r="N72" s="213">
        <f>L72-M72</f>
        <v>536</v>
      </c>
      <c r="O72" s="213">
        <f>$F72*N72</f>
        <v>-53600</v>
      </c>
      <c r="P72" s="213">
        <f>O72/1000000</f>
        <v>-0.0536</v>
      </c>
      <c r="Q72" s="765"/>
      <c r="R72" s="766"/>
      <c r="S72" s="766"/>
      <c r="T72" s="766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0" t="s">
        <v>342</v>
      </c>
      <c r="B75" s="90"/>
      <c r="C75" s="91"/>
      <c r="D75" s="90"/>
      <c r="E75" s="90"/>
      <c r="F75" s="90"/>
      <c r="G75" s="90"/>
      <c r="H75" s="90"/>
      <c r="I75" s="90"/>
      <c r="J75" s="90"/>
      <c r="K75" s="647">
        <f>SUM(K9:K65)+SUM(K71:K72)-K33</f>
        <v>2.6960499999999996</v>
      </c>
      <c r="L75" s="648"/>
      <c r="M75" s="648"/>
      <c r="N75" s="648"/>
      <c r="O75" s="648"/>
      <c r="P75" s="647">
        <f>SUM(P9:P65)+SUM(P71:P72)-P33</f>
        <v>5.333950000000003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4"/>
      <c r="D79" s="90"/>
      <c r="E79" s="90"/>
      <c r="F79" s="90"/>
      <c r="G79" s="90"/>
      <c r="H79" s="90"/>
      <c r="I79" s="90"/>
      <c r="J79" s="296"/>
      <c r="K79" s="311" t="s">
        <v>343</v>
      </c>
      <c r="L79" s="90"/>
      <c r="M79" s="90"/>
      <c r="N79" s="90"/>
      <c r="O79" s="90"/>
      <c r="P79" s="311" t="s">
        <v>344</v>
      </c>
    </row>
    <row r="80" spans="1:17" ht="20.25">
      <c r="A80" s="291"/>
      <c r="B80" s="292"/>
      <c r="C80" s="210"/>
      <c r="D80" s="57"/>
      <c r="E80" s="57"/>
      <c r="F80" s="57"/>
      <c r="G80" s="57"/>
      <c r="H80" s="57"/>
      <c r="I80" s="57"/>
      <c r="J80" s="293"/>
      <c r="K80" s="292"/>
      <c r="L80" s="292"/>
      <c r="M80" s="292"/>
      <c r="N80" s="292"/>
      <c r="O80" s="292"/>
      <c r="P80" s="292"/>
      <c r="Q80" s="58"/>
    </row>
    <row r="81" spans="1:17" ht="20.25">
      <c r="A81" s="295"/>
      <c r="B81" s="210" t="s">
        <v>340</v>
      </c>
      <c r="C81" s="210"/>
      <c r="D81" s="286"/>
      <c r="E81" s="286"/>
      <c r="F81" s="286"/>
      <c r="G81" s="286"/>
      <c r="H81" s="286"/>
      <c r="I81" s="286"/>
      <c r="J81" s="286"/>
      <c r="K81" s="649">
        <f>K75</f>
        <v>2.6960499999999996</v>
      </c>
      <c r="L81" s="650"/>
      <c r="M81" s="650"/>
      <c r="N81" s="650"/>
      <c r="O81" s="650"/>
      <c r="P81" s="649">
        <f>P75</f>
        <v>5.333950000000003</v>
      </c>
      <c r="Q81" s="59"/>
    </row>
    <row r="82" spans="1:17" ht="20.25">
      <c r="A82" s="295"/>
      <c r="B82" s="210"/>
      <c r="C82" s="210"/>
      <c r="D82" s="286"/>
      <c r="E82" s="286"/>
      <c r="F82" s="286"/>
      <c r="G82" s="286"/>
      <c r="H82" s="286"/>
      <c r="I82" s="288"/>
      <c r="J82" s="129"/>
      <c r="K82" s="78"/>
      <c r="L82" s="78"/>
      <c r="M82" s="78"/>
      <c r="N82" s="78"/>
      <c r="O82" s="78"/>
      <c r="P82" s="78"/>
      <c r="Q82" s="59"/>
    </row>
    <row r="83" spans="1:17" ht="20.25">
      <c r="A83" s="295"/>
      <c r="B83" s="210" t="s">
        <v>333</v>
      </c>
      <c r="C83" s="210"/>
      <c r="D83" s="286"/>
      <c r="E83" s="286"/>
      <c r="F83" s="286"/>
      <c r="G83" s="286"/>
      <c r="H83" s="286"/>
      <c r="I83" s="286"/>
      <c r="J83" s="286"/>
      <c r="K83" s="649">
        <f>'STEPPED UP GENCO'!K45</f>
        <v>0.05509151999999999</v>
      </c>
      <c r="L83" s="649"/>
      <c r="M83" s="649"/>
      <c r="N83" s="649"/>
      <c r="O83" s="649"/>
      <c r="P83" s="649">
        <f>'STEPPED UP GENCO'!P45</f>
        <v>-0.21935541759999996</v>
      </c>
      <c r="Q83" s="59"/>
    </row>
    <row r="84" spans="1:17" ht="20.25">
      <c r="A84" s="295"/>
      <c r="B84" s="210"/>
      <c r="C84" s="210"/>
      <c r="D84" s="289"/>
      <c r="E84" s="289"/>
      <c r="F84" s="289"/>
      <c r="G84" s="289"/>
      <c r="H84" s="289"/>
      <c r="I84" s="290"/>
      <c r="J84" s="285"/>
      <c r="K84" s="19"/>
      <c r="L84" s="19"/>
      <c r="M84" s="19"/>
      <c r="N84" s="19"/>
      <c r="O84" s="19"/>
      <c r="P84" s="19"/>
      <c r="Q84" s="59"/>
    </row>
    <row r="85" spans="1:17" ht="20.25">
      <c r="A85" s="295"/>
      <c r="B85" s="210" t="s">
        <v>341</v>
      </c>
      <c r="C85" s="210"/>
      <c r="D85" s="19"/>
      <c r="E85" s="19"/>
      <c r="F85" s="19"/>
      <c r="G85" s="19"/>
      <c r="H85" s="19"/>
      <c r="I85" s="19"/>
      <c r="J85" s="19"/>
      <c r="K85" s="298">
        <f>SUM(K81:K84)</f>
        <v>2.7511415199999996</v>
      </c>
      <c r="L85" s="19"/>
      <c r="M85" s="19"/>
      <c r="N85" s="19"/>
      <c r="O85" s="19"/>
      <c r="P85" s="483">
        <f>SUM(P81:P84)</f>
        <v>5.114594582400003</v>
      </c>
      <c r="Q85" s="59"/>
    </row>
    <row r="86" spans="1:17" ht="20.25">
      <c r="A86" s="273"/>
      <c r="B86" s="19"/>
      <c r="C86" s="21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2">
      <selection activeCell="A27" sqref="A27:IV27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40" t="str">
        <f>NDPL!Q1</f>
        <v>September-2015</v>
      </c>
      <c r="Q2" s="340"/>
    </row>
    <row r="3" ht="23.25">
      <c r="A3" s="221" t="s">
        <v>217</v>
      </c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39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24" customHeight="1" thickTop="1">
      <c r="A7" s="571" t="s">
        <v>234</v>
      </c>
      <c r="B7" s="69"/>
      <c r="C7" s="70"/>
      <c r="D7" s="70"/>
      <c r="E7" s="70"/>
      <c r="F7" s="70"/>
      <c r="G7" s="73"/>
      <c r="H7" s="72"/>
      <c r="I7" s="72"/>
      <c r="J7" s="72"/>
      <c r="K7" s="623"/>
      <c r="L7" s="553"/>
      <c r="M7" s="508"/>
      <c r="N7" s="72"/>
      <c r="O7" s="72"/>
      <c r="P7" s="634"/>
      <c r="Q7" s="178"/>
    </row>
    <row r="8" spans="1:17" ht="24" customHeight="1">
      <c r="A8" s="320" t="s">
        <v>218</v>
      </c>
      <c r="B8" s="220"/>
      <c r="C8" s="220"/>
      <c r="D8" s="220"/>
      <c r="E8" s="220"/>
      <c r="F8" s="220"/>
      <c r="G8" s="127"/>
      <c r="H8" s="78"/>
      <c r="I8" s="79"/>
      <c r="J8" s="79"/>
      <c r="K8" s="624"/>
      <c r="L8" s="217"/>
      <c r="M8" s="79"/>
      <c r="N8" s="79"/>
      <c r="O8" s="79"/>
      <c r="P8" s="635"/>
      <c r="Q8" s="179"/>
    </row>
    <row r="9" spans="1:17" ht="24" customHeight="1">
      <c r="A9" s="570" t="s">
        <v>219</v>
      </c>
      <c r="B9" s="220"/>
      <c r="C9" s="220"/>
      <c r="D9" s="220"/>
      <c r="E9" s="220"/>
      <c r="F9" s="220"/>
      <c r="G9" s="127"/>
      <c r="H9" s="78"/>
      <c r="I9" s="79"/>
      <c r="J9" s="79"/>
      <c r="K9" s="624"/>
      <c r="L9" s="217"/>
      <c r="M9" s="79"/>
      <c r="N9" s="79"/>
      <c r="O9" s="79"/>
      <c r="P9" s="635"/>
      <c r="Q9" s="179"/>
    </row>
    <row r="10" spans="1:17" ht="24" customHeight="1">
      <c r="A10" s="319">
        <v>1</v>
      </c>
      <c r="B10" s="322" t="s">
        <v>237</v>
      </c>
      <c r="C10" s="560">
        <v>4864848</v>
      </c>
      <c r="D10" s="324" t="s">
        <v>12</v>
      </c>
      <c r="E10" s="323" t="s">
        <v>350</v>
      </c>
      <c r="F10" s="324">
        <v>1000</v>
      </c>
      <c r="G10" s="596">
        <v>2416</v>
      </c>
      <c r="H10" s="597">
        <v>2416</v>
      </c>
      <c r="I10" s="565">
        <f aca="true" t="shared" si="0" ref="I10:I15">G10-H10</f>
        <v>0</v>
      </c>
      <c r="J10" s="565">
        <f aca="true" t="shared" si="1" ref="J10:J34">$F10*I10</f>
        <v>0</v>
      </c>
      <c r="K10" s="625">
        <f aca="true" t="shared" si="2" ref="K10:K34">J10/1000000</f>
        <v>0</v>
      </c>
      <c r="L10" s="596">
        <v>30559</v>
      </c>
      <c r="M10" s="597">
        <v>30122</v>
      </c>
      <c r="N10" s="565">
        <f aca="true" t="shared" si="3" ref="N10:N15">L10-M10</f>
        <v>437</v>
      </c>
      <c r="O10" s="565">
        <f aca="true" t="shared" si="4" ref="O10:O34">$F10*N10</f>
        <v>437000</v>
      </c>
      <c r="P10" s="636">
        <f aca="true" t="shared" si="5" ref="P10:P34">O10/1000000</f>
        <v>0.437</v>
      </c>
      <c r="Q10" s="179"/>
    </row>
    <row r="11" spans="1:17" ht="24" customHeight="1">
      <c r="A11" s="319">
        <v>2</v>
      </c>
      <c r="B11" s="322" t="s">
        <v>238</v>
      </c>
      <c r="C11" s="560">
        <v>4864849</v>
      </c>
      <c r="D11" s="324" t="s">
        <v>12</v>
      </c>
      <c r="E11" s="323" t="s">
        <v>350</v>
      </c>
      <c r="F11" s="324">
        <v>1000</v>
      </c>
      <c r="G11" s="596">
        <v>1482</v>
      </c>
      <c r="H11" s="597">
        <v>1482</v>
      </c>
      <c r="I11" s="565">
        <f t="shared" si="0"/>
        <v>0</v>
      </c>
      <c r="J11" s="565">
        <f t="shared" si="1"/>
        <v>0</v>
      </c>
      <c r="K11" s="625">
        <f t="shared" si="2"/>
        <v>0</v>
      </c>
      <c r="L11" s="596">
        <v>32123</v>
      </c>
      <c r="M11" s="597">
        <v>31611</v>
      </c>
      <c r="N11" s="565">
        <f t="shared" si="3"/>
        <v>512</v>
      </c>
      <c r="O11" s="565">
        <f t="shared" si="4"/>
        <v>512000</v>
      </c>
      <c r="P11" s="636">
        <f t="shared" si="5"/>
        <v>0.512</v>
      </c>
      <c r="Q11" s="179"/>
    </row>
    <row r="12" spans="1:17" ht="24" customHeight="1">
      <c r="A12" s="319">
        <v>3</v>
      </c>
      <c r="B12" s="322" t="s">
        <v>220</v>
      </c>
      <c r="C12" s="560">
        <v>4864846</v>
      </c>
      <c r="D12" s="324" t="s">
        <v>12</v>
      </c>
      <c r="E12" s="323" t="s">
        <v>350</v>
      </c>
      <c r="F12" s="324">
        <v>1000</v>
      </c>
      <c r="G12" s="596">
        <v>3919</v>
      </c>
      <c r="H12" s="597">
        <v>3919</v>
      </c>
      <c r="I12" s="565">
        <f t="shared" si="0"/>
        <v>0</v>
      </c>
      <c r="J12" s="565">
        <f t="shared" si="1"/>
        <v>0</v>
      </c>
      <c r="K12" s="625">
        <f t="shared" si="2"/>
        <v>0</v>
      </c>
      <c r="L12" s="596">
        <v>39452</v>
      </c>
      <c r="M12" s="597">
        <v>38748</v>
      </c>
      <c r="N12" s="565">
        <f t="shared" si="3"/>
        <v>704</v>
      </c>
      <c r="O12" s="565">
        <f t="shared" si="4"/>
        <v>704000</v>
      </c>
      <c r="P12" s="636">
        <f t="shared" si="5"/>
        <v>0.704</v>
      </c>
      <c r="Q12" s="179"/>
    </row>
    <row r="13" spans="1:17" s="690" customFormat="1" ht="24" customHeight="1">
      <c r="A13" s="319">
        <v>4</v>
      </c>
      <c r="B13" s="322" t="s">
        <v>221</v>
      </c>
      <c r="C13" s="560">
        <v>4864828</v>
      </c>
      <c r="D13" s="324" t="s">
        <v>12</v>
      </c>
      <c r="E13" s="323" t="s">
        <v>350</v>
      </c>
      <c r="F13" s="324">
        <v>133.333</v>
      </c>
      <c r="G13" s="683">
        <v>3</v>
      </c>
      <c r="H13" s="684">
        <v>3</v>
      </c>
      <c r="I13" s="685">
        <f>G13-H13</f>
        <v>0</v>
      </c>
      <c r="J13" s="685">
        <f>$F13*I13</f>
        <v>0</v>
      </c>
      <c r="K13" s="729">
        <f>J13/1000000</f>
        <v>0</v>
      </c>
      <c r="L13" s="683">
        <v>10342</v>
      </c>
      <c r="M13" s="684">
        <v>9224</v>
      </c>
      <c r="N13" s="685">
        <f>L13-M13</f>
        <v>1118</v>
      </c>
      <c r="O13" s="685">
        <f>$F13*N13</f>
        <v>149066.294</v>
      </c>
      <c r="P13" s="730">
        <f>O13/1000000</f>
        <v>0.149066294</v>
      </c>
      <c r="Q13" s="699"/>
    </row>
    <row r="14" spans="1:17" s="690" customFormat="1" ht="24" customHeight="1">
      <c r="A14" s="319">
        <v>5</v>
      </c>
      <c r="B14" s="322" t="s">
        <v>410</v>
      </c>
      <c r="C14" s="560">
        <v>4864850</v>
      </c>
      <c r="D14" s="324" t="s">
        <v>12</v>
      </c>
      <c r="E14" s="323" t="s">
        <v>350</v>
      </c>
      <c r="F14" s="324">
        <v>1000</v>
      </c>
      <c r="G14" s="683">
        <v>5327</v>
      </c>
      <c r="H14" s="684">
        <v>5327</v>
      </c>
      <c r="I14" s="685">
        <f t="shared" si="0"/>
        <v>0</v>
      </c>
      <c r="J14" s="685">
        <f t="shared" si="1"/>
        <v>0</v>
      </c>
      <c r="K14" s="729">
        <f t="shared" si="2"/>
        <v>0</v>
      </c>
      <c r="L14" s="683">
        <v>11023</v>
      </c>
      <c r="M14" s="684">
        <v>11023</v>
      </c>
      <c r="N14" s="685">
        <f t="shared" si="3"/>
        <v>0</v>
      </c>
      <c r="O14" s="685">
        <f t="shared" si="4"/>
        <v>0</v>
      </c>
      <c r="P14" s="730">
        <f t="shared" si="5"/>
        <v>0</v>
      </c>
      <c r="Q14" s="699"/>
    </row>
    <row r="15" spans="1:17" s="690" customFormat="1" ht="24" customHeight="1">
      <c r="A15" s="319">
        <v>6</v>
      </c>
      <c r="B15" s="322" t="s">
        <v>409</v>
      </c>
      <c r="C15" s="560">
        <v>4864900</v>
      </c>
      <c r="D15" s="324" t="s">
        <v>12</v>
      </c>
      <c r="E15" s="323" t="s">
        <v>350</v>
      </c>
      <c r="F15" s="324">
        <v>500</v>
      </c>
      <c r="G15" s="683">
        <v>12358</v>
      </c>
      <c r="H15" s="684">
        <v>12358</v>
      </c>
      <c r="I15" s="685">
        <f t="shared" si="0"/>
        <v>0</v>
      </c>
      <c r="J15" s="685">
        <f>$F15*I15</f>
        <v>0</v>
      </c>
      <c r="K15" s="729">
        <f>J15/1000000</f>
        <v>0</v>
      </c>
      <c r="L15" s="683">
        <v>60469</v>
      </c>
      <c r="M15" s="684">
        <v>60036</v>
      </c>
      <c r="N15" s="685">
        <f t="shared" si="3"/>
        <v>433</v>
      </c>
      <c r="O15" s="685">
        <f>$F15*N15</f>
        <v>216500</v>
      </c>
      <c r="P15" s="730">
        <f>O15/1000000</f>
        <v>0.2165</v>
      </c>
      <c r="Q15" s="699"/>
    </row>
    <row r="16" spans="1:17" ht="24" customHeight="1">
      <c r="A16" s="568" t="s">
        <v>222</v>
      </c>
      <c r="B16" s="325"/>
      <c r="C16" s="561"/>
      <c r="D16" s="326"/>
      <c r="E16" s="325"/>
      <c r="F16" s="326"/>
      <c r="G16" s="566"/>
      <c r="H16" s="565"/>
      <c r="I16" s="565"/>
      <c r="J16" s="565"/>
      <c r="K16" s="625"/>
      <c r="L16" s="566"/>
      <c r="M16" s="565"/>
      <c r="N16" s="565"/>
      <c r="O16" s="565"/>
      <c r="P16" s="636"/>
      <c r="Q16" s="179"/>
    </row>
    <row r="17" spans="1:17" ht="24" customHeight="1">
      <c r="A17" s="569">
        <v>7</v>
      </c>
      <c r="B17" s="325" t="s">
        <v>239</v>
      </c>
      <c r="C17" s="561">
        <v>4864804</v>
      </c>
      <c r="D17" s="326" t="s">
        <v>12</v>
      </c>
      <c r="E17" s="323" t="s">
        <v>350</v>
      </c>
      <c r="F17" s="326">
        <v>100</v>
      </c>
      <c r="G17" s="596">
        <v>995207</v>
      </c>
      <c r="H17" s="597">
        <v>995207</v>
      </c>
      <c r="I17" s="565">
        <f>G17-H17</f>
        <v>0</v>
      </c>
      <c r="J17" s="565">
        <f t="shared" si="1"/>
        <v>0</v>
      </c>
      <c r="K17" s="625">
        <f t="shared" si="2"/>
        <v>0</v>
      </c>
      <c r="L17" s="596">
        <v>999945</v>
      </c>
      <c r="M17" s="597">
        <v>999945</v>
      </c>
      <c r="N17" s="565">
        <f>L17-M17</f>
        <v>0</v>
      </c>
      <c r="O17" s="565">
        <f t="shared" si="4"/>
        <v>0</v>
      </c>
      <c r="P17" s="636">
        <f t="shared" si="5"/>
        <v>0</v>
      </c>
      <c r="Q17" s="179"/>
    </row>
    <row r="18" spans="1:17" ht="24" customHeight="1">
      <c r="A18" s="569">
        <v>8</v>
      </c>
      <c r="B18" s="325" t="s">
        <v>238</v>
      </c>
      <c r="C18" s="561">
        <v>4865163</v>
      </c>
      <c r="D18" s="326" t="s">
        <v>12</v>
      </c>
      <c r="E18" s="323" t="s">
        <v>350</v>
      </c>
      <c r="F18" s="326">
        <v>100</v>
      </c>
      <c r="G18" s="596">
        <v>996175</v>
      </c>
      <c r="H18" s="597">
        <v>996175</v>
      </c>
      <c r="I18" s="565">
        <f>G18-H18</f>
        <v>0</v>
      </c>
      <c r="J18" s="565">
        <f t="shared" si="1"/>
        <v>0</v>
      </c>
      <c r="K18" s="625">
        <f t="shared" si="2"/>
        <v>0</v>
      </c>
      <c r="L18" s="596">
        <v>999925</v>
      </c>
      <c r="M18" s="597">
        <v>999857</v>
      </c>
      <c r="N18" s="565">
        <f>L18-M18</f>
        <v>68</v>
      </c>
      <c r="O18" s="565">
        <f t="shared" si="4"/>
        <v>6800</v>
      </c>
      <c r="P18" s="636">
        <f t="shared" si="5"/>
        <v>0.0068</v>
      </c>
      <c r="Q18" s="179"/>
    </row>
    <row r="19" spans="1:17" ht="24" customHeight="1">
      <c r="A19" s="327"/>
      <c r="B19" s="325"/>
      <c r="C19" s="561"/>
      <c r="D19" s="326"/>
      <c r="E19" s="107"/>
      <c r="F19" s="326"/>
      <c r="G19" s="217"/>
      <c r="H19" s="79"/>
      <c r="I19" s="79"/>
      <c r="J19" s="79"/>
      <c r="K19" s="624"/>
      <c r="L19" s="217"/>
      <c r="M19" s="79"/>
      <c r="N19" s="79"/>
      <c r="O19" s="79"/>
      <c r="P19" s="635"/>
      <c r="Q19" s="179"/>
    </row>
    <row r="20" spans="1:17" ht="24" customHeight="1">
      <c r="A20" s="327"/>
      <c r="B20" s="331" t="s">
        <v>233</v>
      </c>
      <c r="C20" s="562"/>
      <c r="D20" s="326"/>
      <c r="E20" s="325"/>
      <c r="F20" s="328"/>
      <c r="G20" s="217"/>
      <c r="H20" s="79"/>
      <c r="I20" s="79"/>
      <c r="J20" s="79"/>
      <c r="K20" s="626">
        <f>SUM(K10:K18)</f>
        <v>0</v>
      </c>
      <c r="L20" s="554"/>
      <c r="M20" s="317"/>
      <c r="N20" s="317"/>
      <c r="O20" s="317"/>
      <c r="P20" s="637">
        <f>SUM(P10:P18)</f>
        <v>2.0253662940000003</v>
      </c>
      <c r="Q20" s="179"/>
    </row>
    <row r="21" spans="1:17" ht="24" customHeight="1">
      <c r="A21" s="327"/>
      <c r="B21" s="219"/>
      <c r="C21" s="562"/>
      <c r="D21" s="326"/>
      <c r="E21" s="325"/>
      <c r="F21" s="328"/>
      <c r="G21" s="217"/>
      <c r="H21" s="79"/>
      <c r="I21" s="79"/>
      <c r="J21" s="79"/>
      <c r="K21" s="627"/>
      <c r="L21" s="217"/>
      <c r="M21" s="79"/>
      <c r="N21" s="79"/>
      <c r="O21" s="79"/>
      <c r="P21" s="638"/>
      <c r="Q21" s="179"/>
    </row>
    <row r="22" spans="1:17" ht="24" customHeight="1">
      <c r="A22" s="568" t="s">
        <v>223</v>
      </c>
      <c r="B22" s="220"/>
      <c r="C22" s="318"/>
      <c r="D22" s="328"/>
      <c r="E22" s="220"/>
      <c r="F22" s="328"/>
      <c r="G22" s="217"/>
      <c r="H22" s="79"/>
      <c r="I22" s="79"/>
      <c r="J22" s="79"/>
      <c r="K22" s="624"/>
      <c r="L22" s="217"/>
      <c r="M22" s="79"/>
      <c r="N22" s="79"/>
      <c r="O22" s="79"/>
      <c r="P22" s="635"/>
      <c r="Q22" s="179"/>
    </row>
    <row r="23" spans="1:17" ht="24" customHeight="1">
      <c r="A23" s="327"/>
      <c r="B23" s="220"/>
      <c r="C23" s="318"/>
      <c r="D23" s="328"/>
      <c r="E23" s="220"/>
      <c r="F23" s="328"/>
      <c r="G23" s="217"/>
      <c r="H23" s="79"/>
      <c r="I23" s="79"/>
      <c r="J23" s="79"/>
      <c r="K23" s="624"/>
      <c r="L23" s="217"/>
      <c r="M23" s="79"/>
      <c r="N23" s="79"/>
      <c r="O23" s="79"/>
      <c r="P23" s="635"/>
      <c r="Q23" s="179"/>
    </row>
    <row r="24" spans="1:17" s="690" customFormat="1" ht="24" customHeight="1">
      <c r="A24" s="319">
        <v>9</v>
      </c>
      <c r="B24" s="107" t="s">
        <v>224</v>
      </c>
      <c r="C24" s="560">
        <v>4865065</v>
      </c>
      <c r="D24" s="351" t="s">
        <v>12</v>
      </c>
      <c r="E24" s="323" t="s">
        <v>350</v>
      </c>
      <c r="F24" s="324">
        <v>100</v>
      </c>
      <c r="G24" s="683">
        <v>3437</v>
      </c>
      <c r="H24" s="684">
        <v>3437</v>
      </c>
      <c r="I24" s="685">
        <f aca="true" t="shared" si="6" ref="I24:I30">G24-H24</f>
        <v>0</v>
      </c>
      <c r="J24" s="685">
        <f t="shared" si="1"/>
        <v>0</v>
      </c>
      <c r="K24" s="729">
        <f t="shared" si="2"/>
        <v>0</v>
      </c>
      <c r="L24" s="683">
        <v>34364</v>
      </c>
      <c r="M24" s="684">
        <v>34364</v>
      </c>
      <c r="N24" s="685">
        <f aca="true" t="shared" si="7" ref="N24:N30">L24-M24</f>
        <v>0</v>
      </c>
      <c r="O24" s="685">
        <f t="shared" si="4"/>
        <v>0</v>
      </c>
      <c r="P24" s="730">
        <f t="shared" si="5"/>
        <v>0</v>
      </c>
      <c r="Q24" s="699"/>
    </row>
    <row r="25" spans="1:17" s="690" customFormat="1" ht="24" customHeight="1">
      <c r="A25" s="319">
        <v>10</v>
      </c>
      <c r="B25" s="107" t="s">
        <v>225</v>
      </c>
      <c r="C25" s="560">
        <v>4865066</v>
      </c>
      <c r="D25" s="351" t="s">
        <v>12</v>
      </c>
      <c r="E25" s="323" t="s">
        <v>350</v>
      </c>
      <c r="F25" s="324">
        <v>100</v>
      </c>
      <c r="G25" s="683">
        <v>54169</v>
      </c>
      <c r="H25" s="684">
        <v>54009</v>
      </c>
      <c r="I25" s="685">
        <f t="shared" si="6"/>
        <v>160</v>
      </c>
      <c r="J25" s="685">
        <f t="shared" si="1"/>
        <v>16000</v>
      </c>
      <c r="K25" s="729">
        <f t="shared" si="2"/>
        <v>0.016</v>
      </c>
      <c r="L25" s="683">
        <v>80069</v>
      </c>
      <c r="M25" s="684">
        <v>79556</v>
      </c>
      <c r="N25" s="685">
        <f t="shared" si="7"/>
        <v>513</v>
      </c>
      <c r="O25" s="685">
        <f t="shared" si="4"/>
        <v>51300</v>
      </c>
      <c r="P25" s="730">
        <f t="shared" si="5"/>
        <v>0.0513</v>
      </c>
      <c r="Q25" s="699"/>
    </row>
    <row r="26" spans="1:17" s="690" customFormat="1" ht="24" customHeight="1">
      <c r="A26" s="319">
        <v>11</v>
      </c>
      <c r="B26" s="107" t="s">
        <v>226</v>
      </c>
      <c r="C26" s="560">
        <v>4865067</v>
      </c>
      <c r="D26" s="351" t="s">
        <v>12</v>
      </c>
      <c r="E26" s="323" t="s">
        <v>350</v>
      </c>
      <c r="F26" s="324">
        <v>100</v>
      </c>
      <c r="G26" s="683">
        <v>76635</v>
      </c>
      <c r="H26" s="684">
        <v>76635</v>
      </c>
      <c r="I26" s="685">
        <f t="shared" si="6"/>
        <v>0</v>
      </c>
      <c r="J26" s="685">
        <f t="shared" si="1"/>
        <v>0</v>
      </c>
      <c r="K26" s="729">
        <f t="shared" si="2"/>
        <v>0</v>
      </c>
      <c r="L26" s="683">
        <v>13217</v>
      </c>
      <c r="M26" s="684">
        <v>13217</v>
      </c>
      <c r="N26" s="685">
        <f t="shared" si="7"/>
        <v>0</v>
      </c>
      <c r="O26" s="685">
        <f t="shared" si="4"/>
        <v>0</v>
      </c>
      <c r="P26" s="730">
        <f t="shared" si="5"/>
        <v>0</v>
      </c>
      <c r="Q26" s="699"/>
    </row>
    <row r="27" spans="1:17" s="690" customFormat="1" ht="24" customHeight="1">
      <c r="A27" s="319">
        <v>12</v>
      </c>
      <c r="B27" s="107" t="s">
        <v>227</v>
      </c>
      <c r="C27" s="560">
        <v>4865078</v>
      </c>
      <c r="D27" s="351" t="s">
        <v>12</v>
      </c>
      <c r="E27" s="323" t="s">
        <v>350</v>
      </c>
      <c r="F27" s="324">
        <v>100</v>
      </c>
      <c r="G27" s="683">
        <v>52316</v>
      </c>
      <c r="H27" s="684">
        <v>52316</v>
      </c>
      <c r="I27" s="685">
        <f t="shared" si="6"/>
        <v>0</v>
      </c>
      <c r="J27" s="685">
        <f t="shared" si="1"/>
        <v>0</v>
      </c>
      <c r="K27" s="729">
        <f t="shared" si="2"/>
        <v>0</v>
      </c>
      <c r="L27" s="683">
        <v>81334</v>
      </c>
      <c r="M27" s="684">
        <v>79090</v>
      </c>
      <c r="N27" s="685">
        <f t="shared" si="7"/>
        <v>2244</v>
      </c>
      <c r="O27" s="685">
        <f t="shared" si="4"/>
        <v>224400</v>
      </c>
      <c r="P27" s="730">
        <f t="shared" si="5"/>
        <v>0.2244</v>
      </c>
      <c r="Q27" s="699"/>
    </row>
    <row r="28" spans="1:17" s="690" customFormat="1" ht="24" customHeight="1">
      <c r="A28" s="319">
        <v>13</v>
      </c>
      <c r="B28" s="107" t="s">
        <v>227</v>
      </c>
      <c r="C28" s="361">
        <v>4865079</v>
      </c>
      <c r="D28" s="775" t="s">
        <v>12</v>
      </c>
      <c r="E28" s="323" t="s">
        <v>350</v>
      </c>
      <c r="F28" s="776">
        <v>100</v>
      </c>
      <c r="G28" s="683">
        <v>999989</v>
      </c>
      <c r="H28" s="684">
        <v>999989</v>
      </c>
      <c r="I28" s="685">
        <f t="shared" si="6"/>
        <v>0</v>
      </c>
      <c r="J28" s="685">
        <f t="shared" si="1"/>
        <v>0</v>
      </c>
      <c r="K28" s="729">
        <f t="shared" si="2"/>
        <v>0</v>
      </c>
      <c r="L28" s="683">
        <v>20273</v>
      </c>
      <c r="M28" s="684">
        <v>20273</v>
      </c>
      <c r="N28" s="685">
        <f t="shared" si="7"/>
        <v>0</v>
      </c>
      <c r="O28" s="685">
        <f t="shared" si="4"/>
        <v>0</v>
      </c>
      <c r="P28" s="730">
        <f t="shared" si="5"/>
        <v>0</v>
      </c>
      <c r="Q28" s="699"/>
    </row>
    <row r="29" spans="1:17" s="690" customFormat="1" ht="24" customHeight="1">
      <c r="A29" s="319">
        <v>14</v>
      </c>
      <c r="B29" s="107" t="s">
        <v>228</v>
      </c>
      <c r="C29" s="560">
        <v>4902552</v>
      </c>
      <c r="D29" s="351" t="s">
        <v>12</v>
      </c>
      <c r="E29" s="323" t="s">
        <v>350</v>
      </c>
      <c r="F29" s="770">
        <v>75</v>
      </c>
      <c r="G29" s="683">
        <v>12</v>
      </c>
      <c r="H29" s="684">
        <v>0</v>
      </c>
      <c r="I29" s="685">
        <f>G29-H29</f>
        <v>12</v>
      </c>
      <c r="J29" s="685">
        <f>$F29*I29</f>
        <v>900</v>
      </c>
      <c r="K29" s="729">
        <f>J29/1000000</f>
        <v>0.0009</v>
      </c>
      <c r="L29" s="683">
        <v>41</v>
      </c>
      <c r="M29" s="684">
        <v>28</v>
      </c>
      <c r="N29" s="685">
        <f>L29-M29</f>
        <v>13</v>
      </c>
      <c r="O29" s="685">
        <f>$F29*N29</f>
        <v>975</v>
      </c>
      <c r="P29" s="730">
        <f>O29/1000000</f>
        <v>0.000975</v>
      </c>
      <c r="Q29" s="699"/>
    </row>
    <row r="30" spans="1:17" s="690" customFormat="1" ht="24" customHeight="1">
      <c r="A30" s="319">
        <v>15</v>
      </c>
      <c r="B30" s="107" t="s">
        <v>228</v>
      </c>
      <c r="C30" s="560">
        <v>4865075</v>
      </c>
      <c r="D30" s="351" t="s">
        <v>12</v>
      </c>
      <c r="E30" s="323" t="s">
        <v>350</v>
      </c>
      <c r="F30" s="324">
        <v>100</v>
      </c>
      <c r="G30" s="683">
        <v>9375</v>
      </c>
      <c r="H30" s="684">
        <v>9375</v>
      </c>
      <c r="I30" s="685">
        <f t="shared" si="6"/>
        <v>0</v>
      </c>
      <c r="J30" s="685">
        <f t="shared" si="1"/>
        <v>0</v>
      </c>
      <c r="K30" s="729">
        <f t="shared" si="2"/>
        <v>0</v>
      </c>
      <c r="L30" s="683">
        <v>3114</v>
      </c>
      <c r="M30" s="684">
        <v>3105</v>
      </c>
      <c r="N30" s="685">
        <f t="shared" si="7"/>
        <v>9</v>
      </c>
      <c r="O30" s="685">
        <f t="shared" si="4"/>
        <v>900</v>
      </c>
      <c r="P30" s="730">
        <f t="shared" si="5"/>
        <v>0.0009</v>
      </c>
      <c r="Q30" s="724"/>
    </row>
    <row r="31" spans="1:17" ht="24" customHeight="1">
      <c r="A31" s="568" t="s">
        <v>229</v>
      </c>
      <c r="B31" s="219"/>
      <c r="C31" s="563"/>
      <c r="D31" s="219"/>
      <c r="E31" s="220"/>
      <c r="F31" s="326"/>
      <c r="G31" s="566"/>
      <c r="H31" s="565"/>
      <c r="I31" s="565"/>
      <c r="J31" s="565"/>
      <c r="K31" s="628">
        <f>SUM(K24:K29)</f>
        <v>0.016900000000000002</v>
      </c>
      <c r="L31" s="566"/>
      <c r="M31" s="565"/>
      <c r="N31" s="565"/>
      <c r="O31" s="565"/>
      <c r="P31" s="639">
        <f>SUM(P24:P29)</f>
        <v>0.276675</v>
      </c>
      <c r="Q31" s="179"/>
    </row>
    <row r="32" spans="1:17" ht="24" customHeight="1">
      <c r="A32" s="572" t="s">
        <v>235</v>
      </c>
      <c r="B32" s="219"/>
      <c r="C32" s="563"/>
      <c r="D32" s="219"/>
      <c r="E32" s="220"/>
      <c r="F32" s="326"/>
      <c r="G32" s="566"/>
      <c r="H32" s="565"/>
      <c r="I32" s="565"/>
      <c r="J32" s="565"/>
      <c r="K32" s="628"/>
      <c r="L32" s="566"/>
      <c r="M32" s="565"/>
      <c r="N32" s="565"/>
      <c r="O32" s="565"/>
      <c r="P32" s="639"/>
      <c r="Q32" s="179"/>
    </row>
    <row r="33" spans="1:17" ht="24" customHeight="1">
      <c r="A33" s="320" t="s">
        <v>230</v>
      </c>
      <c r="B33" s="220"/>
      <c r="C33" s="564"/>
      <c r="D33" s="220"/>
      <c r="E33" s="220"/>
      <c r="F33" s="328"/>
      <c r="G33" s="566"/>
      <c r="H33" s="565"/>
      <c r="I33" s="565"/>
      <c r="J33" s="565"/>
      <c r="K33" s="625"/>
      <c r="L33" s="566"/>
      <c r="M33" s="565"/>
      <c r="N33" s="565"/>
      <c r="O33" s="565"/>
      <c r="P33" s="636"/>
      <c r="Q33" s="179"/>
    </row>
    <row r="34" spans="1:17" s="690" customFormat="1" ht="24" customHeight="1">
      <c r="A34" s="319">
        <v>16</v>
      </c>
      <c r="B34" s="768" t="s">
        <v>231</v>
      </c>
      <c r="C34" s="769">
        <v>4902545</v>
      </c>
      <c r="D34" s="324" t="s">
        <v>12</v>
      </c>
      <c r="E34" s="323" t="s">
        <v>350</v>
      </c>
      <c r="F34" s="324">
        <v>50</v>
      </c>
      <c r="G34" s="683">
        <v>0</v>
      </c>
      <c r="H34" s="684">
        <v>0</v>
      </c>
      <c r="I34" s="685">
        <f>G34-H34</f>
        <v>0</v>
      </c>
      <c r="J34" s="685">
        <f t="shared" si="1"/>
        <v>0</v>
      </c>
      <c r="K34" s="729">
        <f t="shared" si="2"/>
        <v>0</v>
      </c>
      <c r="L34" s="683">
        <v>0</v>
      </c>
      <c r="M34" s="684">
        <v>0</v>
      </c>
      <c r="N34" s="685">
        <f>L34-M34</f>
        <v>0</v>
      </c>
      <c r="O34" s="685">
        <f t="shared" si="4"/>
        <v>0</v>
      </c>
      <c r="P34" s="730">
        <f t="shared" si="5"/>
        <v>0</v>
      </c>
      <c r="Q34" s="699"/>
    </row>
    <row r="35" spans="1:17" ht="24" customHeight="1">
      <c r="A35" s="568" t="s">
        <v>232</v>
      </c>
      <c r="B35" s="219"/>
      <c r="C35" s="329"/>
      <c r="D35" s="330"/>
      <c r="E35" s="107"/>
      <c r="F35" s="326"/>
      <c r="G35" s="127"/>
      <c r="H35" s="79"/>
      <c r="I35" s="79"/>
      <c r="J35" s="79"/>
      <c r="K35" s="626">
        <f>SUM(K34)</f>
        <v>0</v>
      </c>
      <c r="L35" s="217"/>
      <c r="M35" s="79"/>
      <c r="N35" s="79"/>
      <c r="O35" s="79"/>
      <c r="P35" s="637">
        <f>SUM(P34)</f>
        <v>0</v>
      </c>
      <c r="Q35" s="179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29"/>
      <c r="L36" s="507"/>
      <c r="M36" s="89"/>
      <c r="N36" s="89"/>
      <c r="O36" s="89"/>
      <c r="P36" s="640"/>
      <c r="Q36" s="180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24"/>
      <c r="L37" s="78"/>
      <c r="M37" s="78"/>
      <c r="N37" s="79"/>
      <c r="O37" s="79"/>
      <c r="P37" s="641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24"/>
      <c r="L38" s="78"/>
      <c r="M38" s="78"/>
      <c r="N38" s="79"/>
      <c r="O38" s="79"/>
      <c r="P38" s="641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30"/>
      <c r="L39" s="90"/>
      <c r="M39" s="90"/>
      <c r="N39" s="90"/>
      <c r="O39" s="90"/>
      <c r="P39" s="642"/>
    </row>
    <row r="40" spans="1:16" ht="20.25">
      <c r="A40" s="198"/>
      <c r="B40" s="331" t="s">
        <v>229</v>
      </c>
      <c r="C40" s="332"/>
      <c r="D40" s="332"/>
      <c r="E40" s="332"/>
      <c r="F40" s="332"/>
      <c r="G40" s="332"/>
      <c r="H40" s="332"/>
      <c r="I40" s="332"/>
      <c r="J40" s="332"/>
      <c r="K40" s="626">
        <f>K31-K35</f>
        <v>0.016900000000000002</v>
      </c>
      <c r="L40" s="218"/>
      <c r="M40" s="218"/>
      <c r="N40" s="218"/>
      <c r="O40" s="218"/>
      <c r="P40" s="643">
        <f>P31-P35</f>
        <v>0.276675</v>
      </c>
    </row>
    <row r="41" spans="1:16" ht="20.25">
      <c r="A41" s="158"/>
      <c r="B41" s="331" t="s">
        <v>233</v>
      </c>
      <c r="C41" s="318"/>
      <c r="D41" s="318"/>
      <c r="E41" s="318"/>
      <c r="F41" s="318"/>
      <c r="G41" s="318"/>
      <c r="H41" s="318"/>
      <c r="I41" s="318"/>
      <c r="J41" s="318"/>
      <c r="K41" s="626">
        <f>K20</f>
        <v>0</v>
      </c>
      <c r="L41" s="218"/>
      <c r="M41" s="218"/>
      <c r="N41" s="218"/>
      <c r="O41" s="218"/>
      <c r="P41" s="643">
        <f>P20</f>
        <v>2.0253662940000003</v>
      </c>
    </row>
    <row r="42" spans="1:16" ht="18">
      <c r="A42" s="158"/>
      <c r="B42" s="220"/>
      <c r="C42" s="93"/>
      <c r="D42" s="93"/>
      <c r="E42" s="93"/>
      <c r="F42" s="93"/>
      <c r="G42" s="93"/>
      <c r="H42" s="93"/>
      <c r="I42" s="93"/>
      <c r="J42" s="93"/>
      <c r="K42" s="631"/>
      <c r="L42" s="61"/>
      <c r="M42" s="61"/>
      <c r="N42" s="61"/>
      <c r="O42" s="61"/>
      <c r="P42" s="644"/>
    </row>
    <row r="43" spans="1:16" ht="3" customHeight="1">
      <c r="A43" s="158"/>
      <c r="B43" s="220"/>
      <c r="C43" s="93"/>
      <c r="D43" s="93"/>
      <c r="E43" s="93"/>
      <c r="F43" s="93"/>
      <c r="G43" s="93"/>
      <c r="H43" s="93"/>
      <c r="I43" s="93"/>
      <c r="J43" s="93"/>
      <c r="K43" s="631"/>
      <c r="L43" s="61"/>
      <c r="M43" s="61"/>
      <c r="N43" s="61"/>
      <c r="O43" s="61"/>
      <c r="P43" s="644"/>
    </row>
    <row r="44" spans="1:16" ht="23.25">
      <c r="A44" s="158"/>
      <c r="B44" s="333" t="s">
        <v>236</v>
      </c>
      <c r="C44" s="334"/>
      <c r="D44" s="335"/>
      <c r="E44" s="335"/>
      <c r="F44" s="335"/>
      <c r="G44" s="335"/>
      <c r="H44" s="335"/>
      <c r="I44" s="335"/>
      <c r="J44" s="335"/>
      <c r="K44" s="632">
        <f>SUM(K40:K43)</f>
        <v>0.016900000000000002</v>
      </c>
      <c r="L44" s="336"/>
      <c r="M44" s="336"/>
      <c r="N44" s="336"/>
      <c r="O44" s="336"/>
      <c r="P44" s="645">
        <f>SUM(P40:P43)</f>
        <v>2.3020412940000003</v>
      </c>
    </row>
    <row r="45" ht="12.75">
      <c r="K45" s="633"/>
    </row>
    <row r="46" ht="13.5" thickBot="1">
      <c r="K46" s="633"/>
    </row>
    <row r="47" spans="1:17" ht="12.75">
      <c r="A47" s="267"/>
      <c r="B47" s="268"/>
      <c r="C47" s="268"/>
      <c r="D47" s="268"/>
      <c r="E47" s="268"/>
      <c r="F47" s="268"/>
      <c r="G47" s="268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5" t="s">
        <v>331</v>
      </c>
      <c r="B48" s="259"/>
      <c r="C48" s="259"/>
      <c r="D48" s="259"/>
      <c r="E48" s="259"/>
      <c r="F48" s="259"/>
      <c r="G48" s="259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69"/>
      <c r="B49" s="259"/>
      <c r="C49" s="259"/>
      <c r="D49" s="259"/>
      <c r="E49" s="259"/>
      <c r="F49" s="259"/>
      <c r="G49" s="259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0"/>
      <c r="B50" s="271"/>
      <c r="C50" s="271"/>
      <c r="D50" s="271"/>
      <c r="E50" s="271"/>
      <c r="F50" s="271"/>
      <c r="G50" s="271"/>
      <c r="H50" s="19"/>
      <c r="I50" s="19"/>
      <c r="J50" s="281"/>
      <c r="K50" s="558" t="s">
        <v>343</v>
      </c>
      <c r="L50" s="19"/>
      <c r="M50" s="19"/>
      <c r="N50" s="19"/>
      <c r="O50" s="19"/>
      <c r="P50" s="559" t="s">
        <v>344</v>
      </c>
      <c r="Q50" s="59"/>
    </row>
    <row r="51" spans="1:17" ht="12.75">
      <c r="A51" s="272"/>
      <c r="B51" s="158"/>
      <c r="C51" s="158"/>
      <c r="D51" s="158"/>
      <c r="E51" s="158"/>
      <c r="F51" s="158"/>
      <c r="G51" s="158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2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5" t="s">
        <v>334</v>
      </c>
      <c r="B53" s="260"/>
      <c r="C53" s="260"/>
      <c r="D53" s="261"/>
      <c r="E53" s="261"/>
      <c r="F53" s="262"/>
      <c r="G53" s="261"/>
      <c r="H53" s="19"/>
      <c r="I53" s="19"/>
      <c r="J53" s="19"/>
      <c r="K53" s="579">
        <f>K44</f>
        <v>0.016900000000000002</v>
      </c>
      <c r="L53" s="271" t="s">
        <v>332</v>
      </c>
      <c r="M53" s="19"/>
      <c r="N53" s="19"/>
      <c r="O53" s="19"/>
      <c r="P53" s="579">
        <f>P44</f>
        <v>2.3020412940000003</v>
      </c>
      <c r="Q53" s="338" t="s">
        <v>332</v>
      </c>
    </row>
    <row r="54" spans="1:17" ht="23.25">
      <c r="A54" s="556"/>
      <c r="B54" s="263"/>
      <c r="C54" s="263"/>
      <c r="D54" s="259"/>
      <c r="E54" s="259"/>
      <c r="F54" s="264"/>
      <c r="G54" s="259"/>
      <c r="H54" s="19"/>
      <c r="I54" s="19"/>
      <c r="J54" s="19"/>
      <c r="K54" s="336"/>
      <c r="L54" s="286"/>
      <c r="M54" s="19"/>
      <c r="N54" s="19"/>
      <c r="O54" s="19"/>
      <c r="P54" s="336"/>
      <c r="Q54" s="339"/>
    </row>
    <row r="55" spans="1:17" ht="23.25">
      <c r="A55" s="557" t="s">
        <v>333</v>
      </c>
      <c r="B55" s="265"/>
      <c r="C55" s="51"/>
      <c r="D55" s="259"/>
      <c r="E55" s="259"/>
      <c r="F55" s="266"/>
      <c r="G55" s="261"/>
      <c r="H55" s="19"/>
      <c r="I55" s="19"/>
      <c r="J55" s="19"/>
      <c r="K55" s="579">
        <f>'STEPPED UP GENCO'!K46</f>
        <v>0.007891065</v>
      </c>
      <c r="L55" s="271" t="s">
        <v>332</v>
      </c>
      <c r="M55" s="19"/>
      <c r="N55" s="19"/>
      <c r="O55" s="19"/>
      <c r="P55" s="579">
        <f>'STEPPED UP GENCO'!P46</f>
        <v>-0.03141949719999999</v>
      </c>
      <c r="Q55" s="338" t="s">
        <v>332</v>
      </c>
    </row>
    <row r="56" spans="1:17" ht="6.75" customHeight="1">
      <c r="A56" s="27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6.25" customHeight="1">
      <c r="A59" s="273"/>
      <c r="B59" s="19"/>
      <c r="C59" s="19"/>
      <c r="D59" s="19"/>
      <c r="E59" s="19"/>
      <c r="F59" s="19"/>
      <c r="G59" s="19"/>
      <c r="H59" s="260"/>
      <c r="I59" s="260"/>
      <c r="J59" s="573" t="s">
        <v>335</v>
      </c>
      <c r="K59" s="579">
        <f>SUM(K53:K58)</f>
        <v>0.024791065</v>
      </c>
      <c r="L59" s="287" t="s">
        <v>332</v>
      </c>
      <c r="M59" s="337"/>
      <c r="N59" s="337"/>
      <c r="O59" s="337"/>
      <c r="P59" s="579">
        <f>SUM(P53:P58)</f>
        <v>2.2706217968000004</v>
      </c>
      <c r="Q59" s="287" t="s">
        <v>332</v>
      </c>
    </row>
    <row r="60" spans="1:17" ht="3" customHeight="1" thickBot="1">
      <c r="A60" s="274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5" zoomScaleNormal="85" zoomScaleSheetLayoutView="55" zoomScalePageLayoutView="0" workbookViewId="0" topLeftCell="A16">
      <selection activeCell="A34" sqref="A34:IV35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281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18.7109375" style="0" customWidth="1"/>
  </cols>
  <sheetData>
    <row r="1" ht="26.25">
      <c r="A1" s="1" t="s">
        <v>240</v>
      </c>
    </row>
    <row r="2" spans="1:17" ht="16.5" customHeight="1">
      <c r="A2" s="371" t="s">
        <v>241</v>
      </c>
      <c r="P2" s="500" t="str">
        <f>NDPL!Q1</f>
        <v>September-2015</v>
      </c>
      <c r="Q2" s="552"/>
    </row>
    <row r="3" spans="1:8" ht="23.25">
      <c r="A3" s="221" t="s">
        <v>289</v>
      </c>
      <c r="H3" s="4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40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9.5" customHeight="1" thickTop="1">
      <c r="A7" s="352"/>
      <c r="B7" s="353" t="s">
        <v>255</v>
      </c>
      <c r="C7" s="354"/>
      <c r="D7" s="354"/>
      <c r="E7" s="354"/>
      <c r="F7" s="355"/>
      <c r="G7" s="116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19"/>
      <c r="B8" s="356" t="s">
        <v>256</v>
      </c>
      <c r="C8" s="357"/>
      <c r="D8" s="357"/>
      <c r="E8" s="357"/>
      <c r="F8" s="358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690" customFormat="1" ht="19.5" customHeight="1">
      <c r="A9" s="319">
        <v>1</v>
      </c>
      <c r="B9" s="359" t="s">
        <v>257</v>
      </c>
      <c r="C9" s="357">
        <v>4864817</v>
      </c>
      <c r="D9" s="343" t="s">
        <v>12</v>
      </c>
      <c r="E9" s="115" t="s">
        <v>350</v>
      </c>
      <c r="F9" s="358">
        <v>100</v>
      </c>
      <c r="G9" s="683">
        <v>13439</v>
      </c>
      <c r="H9" s="357">
        <v>13989</v>
      </c>
      <c r="I9" s="687">
        <f>G9-H9</f>
        <v>-550</v>
      </c>
      <c r="J9" s="687">
        <f>$F9*I9</f>
        <v>-55000</v>
      </c>
      <c r="K9" s="716">
        <f>J9/1000000</f>
        <v>-0.055</v>
      </c>
      <c r="L9" s="683">
        <v>2405</v>
      </c>
      <c r="M9" s="357">
        <v>2363</v>
      </c>
      <c r="N9" s="687">
        <f>L9-M9</f>
        <v>42</v>
      </c>
      <c r="O9" s="687">
        <f>$F9*N9</f>
        <v>4200</v>
      </c>
      <c r="P9" s="716">
        <f>O9/1000000</f>
        <v>0.0042</v>
      </c>
      <c r="Q9" s="725"/>
    </row>
    <row r="10" spans="1:17" s="690" customFormat="1" ht="19.5" customHeight="1">
      <c r="A10" s="319">
        <v>2</v>
      </c>
      <c r="B10" s="359" t="s">
        <v>258</v>
      </c>
      <c r="C10" s="357">
        <v>4902516</v>
      </c>
      <c r="D10" s="343" t="s">
        <v>12</v>
      </c>
      <c r="E10" s="115" t="s">
        <v>350</v>
      </c>
      <c r="F10" s="358">
        <v>375</v>
      </c>
      <c r="G10" s="683">
        <v>561</v>
      </c>
      <c r="H10" s="684">
        <v>349</v>
      </c>
      <c r="I10" s="687">
        <f>G10-H10</f>
        <v>212</v>
      </c>
      <c r="J10" s="687">
        <f>$F10*I10</f>
        <v>79500</v>
      </c>
      <c r="K10" s="716">
        <f>J10/1000000</f>
        <v>0.0795</v>
      </c>
      <c r="L10" s="683">
        <v>999863</v>
      </c>
      <c r="M10" s="684">
        <v>1000086</v>
      </c>
      <c r="N10" s="687">
        <f>L10-M10</f>
        <v>-223</v>
      </c>
      <c r="O10" s="687">
        <f>$F10*N10</f>
        <v>-83625</v>
      </c>
      <c r="P10" s="716">
        <f>O10/1000000</f>
        <v>-0.083625</v>
      </c>
      <c r="Q10" s="699" t="s">
        <v>445</v>
      </c>
    </row>
    <row r="11" spans="1:17" ht="19.5" customHeight="1">
      <c r="A11" s="319">
        <v>3</v>
      </c>
      <c r="B11" s="359" t="s">
        <v>259</v>
      </c>
      <c r="C11" s="357">
        <v>4864818</v>
      </c>
      <c r="D11" s="343" t="s">
        <v>12</v>
      </c>
      <c r="E11" s="115" t="s">
        <v>350</v>
      </c>
      <c r="F11" s="358">
        <v>100</v>
      </c>
      <c r="G11" s="596">
        <v>310688</v>
      </c>
      <c r="H11" s="597">
        <v>308369</v>
      </c>
      <c r="I11" s="364">
        <f>G11-H11</f>
        <v>2319</v>
      </c>
      <c r="J11" s="364">
        <f>$F11*I11</f>
        <v>231900</v>
      </c>
      <c r="K11" s="365">
        <f>J11/1000000</f>
        <v>0.2319</v>
      </c>
      <c r="L11" s="596">
        <v>104355</v>
      </c>
      <c r="M11" s="597">
        <v>103733</v>
      </c>
      <c r="N11" s="364">
        <f>L11-M11</f>
        <v>622</v>
      </c>
      <c r="O11" s="364">
        <f>$F11*N11</f>
        <v>62200</v>
      </c>
      <c r="P11" s="365">
        <f>O11/1000000</f>
        <v>0.0622</v>
      </c>
      <c r="Q11" s="179"/>
    </row>
    <row r="12" spans="1:17" ht="19.5" customHeight="1">
      <c r="A12" s="319">
        <v>4</v>
      </c>
      <c r="B12" s="359" t="s">
        <v>260</v>
      </c>
      <c r="C12" s="357">
        <v>4864842</v>
      </c>
      <c r="D12" s="343" t="s">
        <v>12</v>
      </c>
      <c r="E12" s="115" t="s">
        <v>350</v>
      </c>
      <c r="F12" s="669">
        <v>937.5</v>
      </c>
      <c r="G12" s="596">
        <v>40818</v>
      </c>
      <c r="H12" s="597">
        <v>40845</v>
      </c>
      <c r="I12" s="364">
        <f>G12-H12</f>
        <v>-27</v>
      </c>
      <c r="J12" s="364">
        <f>$F12*I12</f>
        <v>-25312.5</v>
      </c>
      <c r="K12" s="365">
        <f>J12/1000000</f>
        <v>-0.0253125</v>
      </c>
      <c r="L12" s="596">
        <v>19124</v>
      </c>
      <c r="M12" s="597">
        <v>19190</v>
      </c>
      <c r="N12" s="364">
        <f>L12-M12</f>
        <v>-66</v>
      </c>
      <c r="O12" s="364">
        <f>$F12*N12</f>
        <v>-61875</v>
      </c>
      <c r="P12" s="365">
        <f>O12/1000000</f>
        <v>-0.061875</v>
      </c>
      <c r="Q12" s="582"/>
    </row>
    <row r="13" spans="1:17" ht="19.5" customHeight="1">
      <c r="A13" s="319"/>
      <c r="B13" s="356" t="s">
        <v>261</v>
      </c>
      <c r="C13" s="357"/>
      <c r="D13" s="343"/>
      <c r="E13" s="103"/>
      <c r="F13" s="358"/>
      <c r="G13" s="321"/>
      <c r="H13" s="349"/>
      <c r="I13" s="349"/>
      <c r="J13" s="349"/>
      <c r="K13" s="366"/>
      <c r="L13" s="372"/>
      <c r="M13" s="373"/>
      <c r="N13" s="373"/>
      <c r="O13" s="373"/>
      <c r="P13" s="374"/>
      <c r="Q13" s="179"/>
    </row>
    <row r="14" spans="1:17" ht="19.5" customHeight="1">
      <c r="A14" s="319"/>
      <c r="B14" s="356"/>
      <c r="C14" s="357"/>
      <c r="D14" s="343"/>
      <c r="E14" s="103"/>
      <c r="F14" s="358"/>
      <c r="G14" s="321"/>
      <c r="H14" s="349"/>
      <c r="I14" s="349"/>
      <c r="J14" s="349"/>
      <c r="K14" s="366"/>
      <c r="L14" s="372"/>
      <c r="M14" s="373"/>
      <c r="N14" s="373"/>
      <c r="O14" s="373"/>
      <c r="P14" s="374"/>
      <c r="Q14" s="179"/>
    </row>
    <row r="15" spans="1:17" ht="19.5" customHeight="1">
      <c r="A15" s="319">
        <v>5</v>
      </c>
      <c r="B15" s="359" t="s">
        <v>262</v>
      </c>
      <c r="C15" s="357">
        <v>4864880</v>
      </c>
      <c r="D15" s="343" t="s">
        <v>12</v>
      </c>
      <c r="E15" s="115" t="s">
        <v>350</v>
      </c>
      <c r="F15" s="358">
        <v>-500</v>
      </c>
      <c r="G15" s="596">
        <v>982695</v>
      </c>
      <c r="H15" s="597">
        <v>982844</v>
      </c>
      <c r="I15" s="364">
        <f>G15-H15</f>
        <v>-149</v>
      </c>
      <c r="J15" s="364">
        <f>$F15*I15</f>
        <v>74500</v>
      </c>
      <c r="K15" s="365">
        <f>J15/1000000</f>
        <v>0.0745</v>
      </c>
      <c r="L15" s="596">
        <v>909098</v>
      </c>
      <c r="M15" s="597">
        <v>909081</v>
      </c>
      <c r="N15" s="364">
        <f>L15-M15</f>
        <v>17</v>
      </c>
      <c r="O15" s="364">
        <f>$F15*N15</f>
        <v>-8500</v>
      </c>
      <c r="P15" s="365">
        <f>O15/1000000</f>
        <v>-0.0085</v>
      </c>
      <c r="Q15" s="179"/>
    </row>
    <row r="16" spans="1:17" ht="19.5" customHeight="1">
      <c r="A16" s="319">
        <v>6</v>
      </c>
      <c r="B16" s="359" t="s">
        <v>263</v>
      </c>
      <c r="C16" s="357">
        <v>4864881</v>
      </c>
      <c r="D16" s="343" t="s">
        <v>12</v>
      </c>
      <c r="E16" s="115" t="s">
        <v>350</v>
      </c>
      <c r="F16" s="358">
        <v>-500</v>
      </c>
      <c r="G16" s="596">
        <v>988119</v>
      </c>
      <c r="H16" s="597">
        <v>988330</v>
      </c>
      <c r="I16" s="364">
        <f>G16-H16</f>
        <v>-211</v>
      </c>
      <c r="J16" s="364">
        <f>$F16*I16</f>
        <v>105500</v>
      </c>
      <c r="K16" s="365">
        <f>J16/1000000</f>
        <v>0.1055</v>
      </c>
      <c r="L16" s="596">
        <v>976521</v>
      </c>
      <c r="M16" s="597">
        <v>976518</v>
      </c>
      <c r="N16" s="364">
        <f>L16-M16</f>
        <v>3</v>
      </c>
      <c r="O16" s="364">
        <f>$F16*N16</f>
        <v>-1500</v>
      </c>
      <c r="P16" s="365">
        <f>O16/1000000</f>
        <v>-0.0015</v>
      </c>
      <c r="Q16" s="179"/>
    </row>
    <row r="17" spans="1:17" ht="19.5" customHeight="1">
      <c r="A17" s="319">
        <v>7</v>
      </c>
      <c r="B17" s="359" t="s">
        <v>278</v>
      </c>
      <c r="C17" s="357">
        <v>4902572</v>
      </c>
      <c r="D17" s="343" t="s">
        <v>12</v>
      </c>
      <c r="E17" s="115" t="s">
        <v>350</v>
      </c>
      <c r="F17" s="358">
        <v>300</v>
      </c>
      <c r="G17" s="596">
        <v>109</v>
      </c>
      <c r="H17" s="597">
        <v>109</v>
      </c>
      <c r="I17" s="364">
        <f>G17-H17</f>
        <v>0</v>
      </c>
      <c r="J17" s="364">
        <f>$F17*I17</f>
        <v>0</v>
      </c>
      <c r="K17" s="365">
        <f>J17/1000000</f>
        <v>0</v>
      </c>
      <c r="L17" s="596">
        <v>20</v>
      </c>
      <c r="M17" s="597">
        <v>30</v>
      </c>
      <c r="N17" s="364">
        <f>L17-M17</f>
        <v>-10</v>
      </c>
      <c r="O17" s="364">
        <f>$F17*N17</f>
        <v>-3000</v>
      </c>
      <c r="P17" s="365">
        <f>O17/1000000</f>
        <v>-0.003</v>
      </c>
      <c r="Q17" s="179"/>
    </row>
    <row r="18" spans="1:17" ht="19.5" customHeight="1">
      <c r="A18" s="319"/>
      <c r="B18" s="356"/>
      <c r="C18" s="357"/>
      <c r="D18" s="343"/>
      <c r="E18" s="115"/>
      <c r="F18" s="358"/>
      <c r="G18" s="114"/>
      <c r="H18" s="103"/>
      <c r="I18" s="50"/>
      <c r="J18" s="50"/>
      <c r="K18" s="117"/>
      <c r="L18" s="375"/>
      <c r="M18" s="21"/>
      <c r="N18" s="21"/>
      <c r="O18" s="21"/>
      <c r="P18" s="28"/>
      <c r="Q18" s="179"/>
    </row>
    <row r="19" spans="1:17" ht="19.5" customHeight="1">
      <c r="A19" s="319"/>
      <c r="B19" s="356"/>
      <c r="C19" s="357"/>
      <c r="D19" s="343"/>
      <c r="E19" s="115"/>
      <c r="F19" s="358"/>
      <c r="G19" s="114"/>
      <c r="H19" s="103"/>
      <c r="I19" s="50"/>
      <c r="J19" s="50"/>
      <c r="K19" s="117"/>
      <c r="L19" s="375"/>
      <c r="M19" s="21"/>
      <c r="N19" s="21"/>
      <c r="O19" s="21"/>
      <c r="P19" s="28"/>
      <c r="Q19" s="179"/>
    </row>
    <row r="20" spans="1:17" ht="19.5" customHeight="1">
      <c r="A20" s="319"/>
      <c r="B20" s="359"/>
      <c r="C20" s="357"/>
      <c r="D20" s="343"/>
      <c r="E20" s="115"/>
      <c r="F20" s="358"/>
      <c r="G20" s="114"/>
      <c r="H20" s="103"/>
      <c r="I20" s="50"/>
      <c r="J20" s="50"/>
      <c r="K20" s="117"/>
      <c r="L20" s="375"/>
      <c r="M20" s="21"/>
      <c r="N20" s="21"/>
      <c r="O20" s="21"/>
      <c r="P20" s="28"/>
      <c r="Q20" s="179"/>
    </row>
    <row r="21" spans="1:17" ht="19.5" customHeight="1">
      <c r="A21" s="319"/>
      <c r="B21" s="356" t="s">
        <v>264</v>
      </c>
      <c r="C21" s="357"/>
      <c r="D21" s="343"/>
      <c r="E21" s="115"/>
      <c r="F21" s="360"/>
      <c r="G21" s="114"/>
      <c r="H21" s="103"/>
      <c r="I21" s="47"/>
      <c r="J21" s="51"/>
      <c r="K21" s="368">
        <f>SUM(K9:K20)</f>
        <v>0.4110875</v>
      </c>
      <c r="L21" s="376"/>
      <c r="M21" s="373"/>
      <c r="N21" s="373"/>
      <c r="O21" s="373"/>
      <c r="P21" s="369">
        <f>SUM(P9:P20)</f>
        <v>-0.09210000000000002</v>
      </c>
      <c r="Q21" s="179"/>
    </row>
    <row r="22" spans="1:17" ht="19.5" customHeight="1">
      <c r="A22" s="319"/>
      <c r="B22" s="356" t="s">
        <v>265</v>
      </c>
      <c r="C22" s="357"/>
      <c r="D22" s="343"/>
      <c r="E22" s="115"/>
      <c r="F22" s="360"/>
      <c r="G22" s="114"/>
      <c r="H22" s="103"/>
      <c r="I22" s="47"/>
      <c r="J22" s="47"/>
      <c r="K22" s="117"/>
      <c r="L22" s="375"/>
      <c r="M22" s="21"/>
      <c r="N22" s="21"/>
      <c r="O22" s="21"/>
      <c r="P22" s="28"/>
      <c r="Q22" s="179"/>
    </row>
    <row r="23" spans="1:17" ht="19.5" customHeight="1">
      <c r="A23" s="319"/>
      <c r="B23" s="356" t="s">
        <v>266</v>
      </c>
      <c r="C23" s="357"/>
      <c r="D23" s="343"/>
      <c r="E23" s="115"/>
      <c r="F23" s="360"/>
      <c r="G23" s="114"/>
      <c r="H23" s="103"/>
      <c r="I23" s="47"/>
      <c r="J23" s="47"/>
      <c r="K23" s="117"/>
      <c r="L23" s="375"/>
      <c r="M23" s="21"/>
      <c r="N23" s="21"/>
      <c r="O23" s="21"/>
      <c r="P23" s="28"/>
      <c r="Q23" s="179"/>
    </row>
    <row r="24" spans="1:17" s="690" customFormat="1" ht="19.5" customHeight="1">
      <c r="A24" s="319">
        <v>8</v>
      </c>
      <c r="B24" s="359" t="s">
        <v>267</v>
      </c>
      <c r="C24" s="357">
        <v>4864796</v>
      </c>
      <c r="D24" s="343" t="s">
        <v>12</v>
      </c>
      <c r="E24" s="115" t="s">
        <v>350</v>
      </c>
      <c r="F24" s="358">
        <v>200</v>
      </c>
      <c r="G24" s="683">
        <v>996671</v>
      </c>
      <c r="H24" s="684">
        <v>996821</v>
      </c>
      <c r="I24" s="687">
        <f>G24-H24</f>
        <v>-150</v>
      </c>
      <c r="J24" s="687">
        <f>$F24*I24</f>
        <v>-30000</v>
      </c>
      <c r="K24" s="716">
        <f>J24/1000000</f>
        <v>-0.03</v>
      </c>
      <c r="L24" s="683">
        <v>999820</v>
      </c>
      <c r="M24" s="684">
        <v>999836</v>
      </c>
      <c r="N24" s="687">
        <f>L24-M24</f>
        <v>-16</v>
      </c>
      <c r="O24" s="687">
        <f>$F24*N24</f>
        <v>-3200</v>
      </c>
      <c r="P24" s="716">
        <f>O24/1000000</f>
        <v>-0.0032</v>
      </c>
      <c r="Q24" s="725"/>
    </row>
    <row r="25" spans="1:17" ht="21" customHeight="1">
      <c r="A25" s="319">
        <v>9</v>
      </c>
      <c r="B25" s="359" t="s">
        <v>268</v>
      </c>
      <c r="C25" s="357">
        <v>4864932</v>
      </c>
      <c r="D25" s="343" t="s">
        <v>12</v>
      </c>
      <c r="E25" s="115" t="s">
        <v>350</v>
      </c>
      <c r="F25" s="358">
        <v>375</v>
      </c>
      <c r="G25" s="683">
        <v>939751</v>
      </c>
      <c r="H25" s="684">
        <v>939956</v>
      </c>
      <c r="I25" s="687">
        <f>G25-H25</f>
        <v>-205</v>
      </c>
      <c r="J25" s="687">
        <f>$F25*I25</f>
        <v>-76875</v>
      </c>
      <c r="K25" s="716">
        <f>J25/1000000</f>
        <v>-0.076875</v>
      </c>
      <c r="L25" s="683">
        <v>998068</v>
      </c>
      <c r="M25" s="684">
        <v>998518</v>
      </c>
      <c r="N25" s="687">
        <f>L25-M25</f>
        <v>-450</v>
      </c>
      <c r="O25" s="687">
        <f>$F25*N25</f>
        <v>-168750</v>
      </c>
      <c r="P25" s="716">
        <f>O25/1000000</f>
        <v>-0.16875</v>
      </c>
      <c r="Q25" s="717"/>
    </row>
    <row r="26" spans="1:17" ht="19.5" customHeight="1">
      <c r="A26" s="319"/>
      <c r="B26" s="356" t="s">
        <v>269</v>
      </c>
      <c r="C26" s="359"/>
      <c r="D26" s="343"/>
      <c r="E26" s="115"/>
      <c r="F26" s="360"/>
      <c r="G26" s="114"/>
      <c r="H26" s="103"/>
      <c r="I26" s="47"/>
      <c r="J26" s="51"/>
      <c r="K26" s="369">
        <f>SUM(K24:K25)</f>
        <v>-0.106875</v>
      </c>
      <c r="L26" s="376"/>
      <c r="M26" s="373"/>
      <c r="N26" s="373"/>
      <c r="O26" s="373"/>
      <c r="P26" s="369">
        <f>SUM(P24:P25)</f>
        <v>-0.17195000000000002</v>
      </c>
      <c r="Q26" s="179"/>
    </row>
    <row r="27" spans="1:17" ht="19.5" customHeight="1">
      <c r="A27" s="319"/>
      <c r="B27" s="356" t="s">
        <v>270</v>
      </c>
      <c r="C27" s="357"/>
      <c r="D27" s="343"/>
      <c r="E27" s="103"/>
      <c r="F27" s="358"/>
      <c r="G27" s="114"/>
      <c r="H27" s="103"/>
      <c r="I27" s="50"/>
      <c r="J27" s="46"/>
      <c r="K27" s="117"/>
      <c r="L27" s="375"/>
      <c r="M27" s="21"/>
      <c r="N27" s="21"/>
      <c r="O27" s="21"/>
      <c r="P27" s="28"/>
      <c r="Q27" s="179"/>
    </row>
    <row r="28" spans="1:17" ht="19.5" customHeight="1">
      <c r="A28" s="319"/>
      <c r="B28" s="356" t="s">
        <v>266</v>
      </c>
      <c r="C28" s="357"/>
      <c r="D28" s="343"/>
      <c r="E28" s="103"/>
      <c r="F28" s="358"/>
      <c r="G28" s="114"/>
      <c r="H28" s="103"/>
      <c r="I28" s="50"/>
      <c r="J28" s="46"/>
      <c r="K28" s="117"/>
      <c r="L28" s="375"/>
      <c r="M28" s="21"/>
      <c r="N28" s="21"/>
      <c r="O28" s="21"/>
      <c r="P28" s="28"/>
      <c r="Q28" s="179"/>
    </row>
    <row r="29" spans="1:17" ht="19.5" customHeight="1">
      <c r="A29" s="319">
        <v>10</v>
      </c>
      <c r="B29" s="359" t="s">
        <v>271</v>
      </c>
      <c r="C29" s="357">
        <v>4864819</v>
      </c>
      <c r="D29" s="343" t="s">
        <v>12</v>
      </c>
      <c r="E29" s="115" t="s">
        <v>350</v>
      </c>
      <c r="F29" s="361">
        <v>200</v>
      </c>
      <c r="G29" s="596">
        <v>275417</v>
      </c>
      <c r="H29" s="597">
        <v>274640</v>
      </c>
      <c r="I29" s="364">
        <f aca="true" t="shared" si="0" ref="I29:I34">G29-H29</f>
        <v>777</v>
      </c>
      <c r="J29" s="364">
        <f aca="true" t="shared" si="1" ref="J29:J34">$F29*I29</f>
        <v>155400</v>
      </c>
      <c r="K29" s="365">
        <f aca="true" t="shared" si="2" ref="K29:K34">J29/1000000</f>
        <v>0.1554</v>
      </c>
      <c r="L29" s="596">
        <v>266054</v>
      </c>
      <c r="M29" s="597">
        <v>265796</v>
      </c>
      <c r="N29" s="364">
        <f aca="true" t="shared" si="3" ref="N29:N34">L29-M29</f>
        <v>258</v>
      </c>
      <c r="O29" s="364">
        <f aca="true" t="shared" si="4" ref="O29:O34">$F29*N29</f>
        <v>51600</v>
      </c>
      <c r="P29" s="365">
        <f aca="true" t="shared" si="5" ref="P29:P34">O29/1000000</f>
        <v>0.0516</v>
      </c>
      <c r="Q29" s="179"/>
    </row>
    <row r="30" spans="1:17" s="690" customFormat="1" ht="19.5" customHeight="1">
      <c r="A30" s="319">
        <v>11</v>
      </c>
      <c r="B30" s="359" t="s">
        <v>272</v>
      </c>
      <c r="C30" s="357">
        <v>4864801</v>
      </c>
      <c r="D30" s="343" t="s">
        <v>12</v>
      </c>
      <c r="E30" s="115" t="s">
        <v>350</v>
      </c>
      <c r="F30" s="361">
        <v>200</v>
      </c>
      <c r="G30" s="683">
        <v>127153</v>
      </c>
      <c r="H30" s="684">
        <v>126806</v>
      </c>
      <c r="I30" s="687">
        <f t="shared" si="0"/>
        <v>347</v>
      </c>
      <c r="J30" s="687">
        <f t="shared" si="1"/>
        <v>69400</v>
      </c>
      <c r="K30" s="716">
        <f t="shared" si="2"/>
        <v>0.0694</v>
      </c>
      <c r="L30" s="683">
        <v>42863</v>
      </c>
      <c r="M30" s="684">
        <v>42748</v>
      </c>
      <c r="N30" s="687">
        <f t="shared" si="3"/>
        <v>115</v>
      </c>
      <c r="O30" s="687">
        <f t="shared" si="4"/>
        <v>23000</v>
      </c>
      <c r="P30" s="716">
        <f t="shared" si="5"/>
        <v>0.023</v>
      </c>
      <c r="Q30" s="699"/>
    </row>
    <row r="31" spans="1:17" ht="19.5" customHeight="1">
      <c r="A31" s="319">
        <v>12</v>
      </c>
      <c r="B31" s="359" t="s">
        <v>273</v>
      </c>
      <c r="C31" s="357">
        <v>4864820</v>
      </c>
      <c r="D31" s="343" t="s">
        <v>12</v>
      </c>
      <c r="E31" s="115" t="s">
        <v>350</v>
      </c>
      <c r="F31" s="361">
        <v>100</v>
      </c>
      <c r="G31" s="596">
        <v>212295</v>
      </c>
      <c r="H31" s="597">
        <v>211611</v>
      </c>
      <c r="I31" s="364">
        <f t="shared" si="0"/>
        <v>684</v>
      </c>
      <c r="J31" s="364">
        <f t="shared" si="1"/>
        <v>68400</v>
      </c>
      <c r="K31" s="365">
        <f t="shared" si="2"/>
        <v>0.0684</v>
      </c>
      <c r="L31" s="596">
        <v>75044</v>
      </c>
      <c r="M31" s="597">
        <v>74822</v>
      </c>
      <c r="N31" s="364">
        <f t="shared" si="3"/>
        <v>222</v>
      </c>
      <c r="O31" s="364">
        <f t="shared" si="4"/>
        <v>22200</v>
      </c>
      <c r="P31" s="365">
        <f t="shared" si="5"/>
        <v>0.0222</v>
      </c>
      <c r="Q31" s="179"/>
    </row>
    <row r="32" spans="1:17" s="690" customFormat="1" ht="19.5" customHeight="1">
      <c r="A32" s="319">
        <v>13</v>
      </c>
      <c r="B32" s="359" t="s">
        <v>274</v>
      </c>
      <c r="C32" s="357">
        <v>4865177</v>
      </c>
      <c r="D32" s="343" t="s">
        <v>12</v>
      </c>
      <c r="E32" s="115" t="s">
        <v>350</v>
      </c>
      <c r="F32" s="361">
        <v>1000</v>
      </c>
      <c r="G32" s="683">
        <v>621</v>
      </c>
      <c r="H32" s="684">
        <v>609</v>
      </c>
      <c r="I32" s="687">
        <f>G32-H32</f>
        <v>12</v>
      </c>
      <c r="J32" s="687">
        <f>$F32*I32</f>
        <v>12000</v>
      </c>
      <c r="K32" s="716">
        <f>J32/1000000</f>
        <v>0.012</v>
      </c>
      <c r="L32" s="596">
        <v>14</v>
      </c>
      <c r="M32" s="684">
        <v>25</v>
      </c>
      <c r="N32" s="687">
        <f>L32-M32</f>
        <v>-11</v>
      </c>
      <c r="O32" s="687">
        <f>$F32*N32</f>
        <v>-11000</v>
      </c>
      <c r="P32" s="716">
        <f>O32/1000000</f>
        <v>-0.011</v>
      </c>
      <c r="Q32" s="699"/>
    </row>
    <row r="33" spans="1:17" s="690" customFormat="1" ht="21" customHeight="1">
      <c r="A33" s="319">
        <v>14</v>
      </c>
      <c r="B33" s="359" t="s">
        <v>275</v>
      </c>
      <c r="C33" s="357">
        <v>4864795</v>
      </c>
      <c r="D33" s="343" t="s">
        <v>12</v>
      </c>
      <c r="E33" s="115" t="s">
        <v>350</v>
      </c>
      <c r="F33" s="361">
        <v>100</v>
      </c>
      <c r="G33" s="683">
        <v>997809</v>
      </c>
      <c r="H33" s="684">
        <v>997809</v>
      </c>
      <c r="I33" s="687">
        <f>G33-H33</f>
        <v>0</v>
      </c>
      <c r="J33" s="687">
        <f>$F33*I33</f>
        <v>0</v>
      </c>
      <c r="K33" s="716">
        <f>J33/1000000</f>
        <v>0</v>
      </c>
      <c r="L33" s="683">
        <v>999910</v>
      </c>
      <c r="M33" s="684">
        <v>999910</v>
      </c>
      <c r="N33" s="687">
        <f>L33-M33</f>
        <v>0</v>
      </c>
      <c r="O33" s="687">
        <f>$F33*N33</f>
        <v>0</v>
      </c>
      <c r="P33" s="716">
        <f>O33/1000000</f>
        <v>0</v>
      </c>
      <c r="Q33" s="725"/>
    </row>
    <row r="34" spans="1:17" s="690" customFormat="1" ht="19.5" customHeight="1">
      <c r="A34" s="319">
        <v>15</v>
      </c>
      <c r="B34" s="359" t="s">
        <v>379</v>
      </c>
      <c r="C34" s="357">
        <v>5128400</v>
      </c>
      <c r="D34" s="343" t="s">
        <v>12</v>
      </c>
      <c r="E34" s="115" t="s">
        <v>350</v>
      </c>
      <c r="F34" s="361">
        <v>937.5</v>
      </c>
      <c r="G34" s="683">
        <v>998853</v>
      </c>
      <c r="H34" s="684">
        <v>998853</v>
      </c>
      <c r="I34" s="687">
        <f t="shared" si="0"/>
        <v>0</v>
      </c>
      <c r="J34" s="687">
        <f t="shared" si="1"/>
        <v>0</v>
      </c>
      <c r="K34" s="716">
        <f t="shared" si="2"/>
        <v>0</v>
      </c>
      <c r="L34" s="683">
        <v>996241</v>
      </c>
      <c r="M34" s="684">
        <v>996283</v>
      </c>
      <c r="N34" s="687">
        <f t="shared" si="3"/>
        <v>-42</v>
      </c>
      <c r="O34" s="687">
        <f t="shared" si="4"/>
        <v>-39375</v>
      </c>
      <c r="P34" s="761">
        <f t="shared" si="5"/>
        <v>-0.039375</v>
      </c>
      <c r="Q34" s="699" t="s">
        <v>451</v>
      </c>
    </row>
    <row r="35" spans="1:17" s="690" customFormat="1" ht="19.5" customHeight="1">
      <c r="A35" s="319"/>
      <c r="B35" s="359"/>
      <c r="C35" s="357"/>
      <c r="D35" s="343"/>
      <c r="E35" s="115"/>
      <c r="F35" s="361"/>
      <c r="G35" s="683"/>
      <c r="H35" s="684"/>
      <c r="I35" s="687"/>
      <c r="J35" s="687"/>
      <c r="K35" s="716">
        <v>0</v>
      </c>
      <c r="L35" s="683"/>
      <c r="M35" s="684"/>
      <c r="N35" s="687"/>
      <c r="O35" s="687"/>
      <c r="P35" s="761">
        <v>-0.101</v>
      </c>
      <c r="Q35" s="699"/>
    </row>
    <row r="36" spans="1:17" s="690" customFormat="1" ht="19.5" customHeight="1">
      <c r="A36" s="319"/>
      <c r="B36" s="359"/>
      <c r="C36" s="357">
        <v>4864821</v>
      </c>
      <c r="D36" s="343" t="s">
        <v>12</v>
      </c>
      <c r="E36" s="115" t="s">
        <v>350</v>
      </c>
      <c r="F36" s="361">
        <v>150</v>
      </c>
      <c r="G36" s="683">
        <v>0</v>
      </c>
      <c r="H36" s="684">
        <v>0</v>
      </c>
      <c r="I36" s="687">
        <f>G36-H36</f>
        <v>0</v>
      </c>
      <c r="J36" s="687">
        <f>$F36*I36</f>
        <v>0</v>
      </c>
      <c r="K36" s="716">
        <f>J36/1000000</f>
        <v>0</v>
      </c>
      <c r="L36" s="683">
        <v>999940</v>
      </c>
      <c r="M36" s="684">
        <v>1000000</v>
      </c>
      <c r="N36" s="687">
        <f>L36-M36</f>
        <v>-60</v>
      </c>
      <c r="O36" s="687">
        <f>$F36*N36</f>
        <v>-9000</v>
      </c>
      <c r="P36" s="761">
        <f>O36/1000000</f>
        <v>-0.009</v>
      </c>
      <c r="Q36" s="708" t="s">
        <v>444</v>
      </c>
    </row>
    <row r="37" spans="1:17" ht="19.5" customHeight="1">
      <c r="A37" s="319"/>
      <c r="B37" s="356" t="s">
        <v>261</v>
      </c>
      <c r="C37" s="357"/>
      <c r="D37" s="343"/>
      <c r="E37" s="103"/>
      <c r="F37" s="358"/>
      <c r="G37" s="321"/>
      <c r="H37" s="349"/>
      <c r="I37" s="349"/>
      <c r="J37" s="367"/>
      <c r="K37" s="366"/>
      <c r="L37" s="372"/>
      <c r="M37" s="373"/>
      <c r="N37" s="373"/>
      <c r="O37" s="373"/>
      <c r="P37" s="374"/>
      <c r="Q37" s="179"/>
    </row>
    <row r="38" spans="1:17" s="690" customFormat="1" ht="18" customHeight="1">
      <c r="A38" s="319">
        <v>16</v>
      </c>
      <c r="B38" s="359" t="s">
        <v>276</v>
      </c>
      <c r="C38" s="357">
        <v>4865185</v>
      </c>
      <c r="D38" s="343" t="s">
        <v>12</v>
      </c>
      <c r="E38" s="115" t="s">
        <v>350</v>
      </c>
      <c r="F38" s="361">
        <v>-2500</v>
      </c>
      <c r="G38" s="683">
        <v>999901</v>
      </c>
      <c r="H38" s="684">
        <v>999944</v>
      </c>
      <c r="I38" s="687">
        <f>G38-H38</f>
        <v>-43</v>
      </c>
      <c r="J38" s="687">
        <f>$F38*I38</f>
        <v>107500</v>
      </c>
      <c r="K38" s="716">
        <f>J38/1000000</f>
        <v>0.1075</v>
      </c>
      <c r="L38" s="683">
        <v>3075</v>
      </c>
      <c r="M38" s="684">
        <v>3077</v>
      </c>
      <c r="N38" s="687">
        <f>L38-M38</f>
        <v>-2</v>
      </c>
      <c r="O38" s="687">
        <f>$F38*N38</f>
        <v>5000</v>
      </c>
      <c r="P38" s="761">
        <f>O38/1000000</f>
        <v>0.005</v>
      </c>
      <c r="Q38" s="724"/>
    </row>
    <row r="39" spans="1:17" ht="19.5" customHeight="1">
      <c r="A39" s="319">
        <v>17</v>
      </c>
      <c r="B39" s="359" t="s">
        <v>279</v>
      </c>
      <c r="C39" s="357">
        <v>4902572</v>
      </c>
      <c r="D39" s="343" t="s">
        <v>12</v>
      </c>
      <c r="E39" s="115" t="s">
        <v>350</v>
      </c>
      <c r="F39" s="361">
        <v>-300</v>
      </c>
      <c r="G39" s="596">
        <v>109</v>
      </c>
      <c r="H39" s="597">
        <v>109</v>
      </c>
      <c r="I39" s="364">
        <f>G39-H39</f>
        <v>0</v>
      </c>
      <c r="J39" s="364">
        <f>$F39*I39</f>
        <v>0</v>
      </c>
      <c r="K39" s="365">
        <f>J39/1000000</f>
        <v>0</v>
      </c>
      <c r="L39" s="596">
        <v>20</v>
      </c>
      <c r="M39" s="597">
        <v>30</v>
      </c>
      <c r="N39" s="364">
        <f>L39-M39</f>
        <v>-10</v>
      </c>
      <c r="O39" s="364">
        <f>$F39*N39</f>
        <v>3000</v>
      </c>
      <c r="P39" s="365">
        <f>O39/1000000</f>
        <v>0.003</v>
      </c>
      <c r="Q39" s="179"/>
    </row>
    <row r="40" spans="1:17" ht="19.5" customHeight="1">
      <c r="A40" s="319"/>
      <c r="B40" s="356"/>
      <c r="C40" s="357"/>
      <c r="D40" s="357"/>
      <c r="E40" s="359"/>
      <c r="F40" s="357"/>
      <c r="G40" s="114"/>
      <c r="H40" s="50"/>
      <c r="I40" s="50"/>
      <c r="J40" s="50"/>
      <c r="K40" s="121"/>
      <c r="L40" s="44"/>
      <c r="M40" s="21"/>
      <c r="N40" s="21"/>
      <c r="O40" s="21"/>
      <c r="P40" s="28"/>
      <c r="Q40" s="179"/>
    </row>
    <row r="41" spans="1:17" ht="19.5" customHeight="1" thickBot="1">
      <c r="A41" s="362"/>
      <c r="B41" s="363" t="s">
        <v>277</v>
      </c>
      <c r="C41" s="363"/>
      <c r="D41" s="363"/>
      <c r="E41" s="363"/>
      <c r="F41" s="363"/>
      <c r="G41" s="123"/>
      <c r="H41" s="122"/>
      <c r="I41" s="122"/>
      <c r="J41" s="122"/>
      <c r="K41" s="580">
        <f>SUM(K29:K40)</f>
        <v>0.4127</v>
      </c>
      <c r="L41" s="377"/>
      <c r="M41" s="378"/>
      <c r="N41" s="378"/>
      <c r="O41" s="378"/>
      <c r="P41" s="370">
        <f>SUM(P29:P40)</f>
        <v>-0.055575000000000006</v>
      </c>
      <c r="Q41" s="180"/>
    </row>
    <row r="42" spans="1:16" ht="13.5" thickTop="1">
      <c r="A42" s="64"/>
      <c r="B42" s="2"/>
      <c r="C42" s="111"/>
      <c r="D42" s="64"/>
      <c r="E42" s="111"/>
      <c r="F42" s="10"/>
      <c r="G42" s="10"/>
      <c r="H42" s="10"/>
      <c r="I42" s="10"/>
      <c r="J42" s="10"/>
      <c r="K42" s="11"/>
      <c r="L42" s="379"/>
      <c r="M42" s="18"/>
      <c r="N42" s="18"/>
      <c r="O42" s="18"/>
      <c r="P42" s="18"/>
    </row>
    <row r="43" spans="11:16" ht="12.75">
      <c r="K43" s="18"/>
      <c r="L43" s="18"/>
      <c r="M43" s="18"/>
      <c r="N43" s="18"/>
      <c r="O43" s="18"/>
      <c r="P43" s="18"/>
    </row>
    <row r="44" spans="7:16" ht="12.75">
      <c r="G44" s="164"/>
      <c r="K44" s="18"/>
      <c r="L44" s="18"/>
      <c r="M44" s="18"/>
      <c r="N44" s="18"/>
      <c r="O44" s="18"/>
      <c r="P44" s="18"/>
    </row>
    <row r="45" spans="2:16" ht="21.75">
      <c r="B45" s="223" t="s">
        <v>336</v>
      </c>
      <c r="K45" s="381">
        <f>K21</f>
        <v>0.4110875</v>
      </c>
      <c r="L45" s="380"/>
      <c r="M45" s="380"/>
      <c r="N45" s="380"/>
      <c r="O45" s="380"/>
      <c r="P45" s="381">
        <f>P21</f>
        <v>-0.09210000000000002</v>
      </c>
    </row>
    <row r="46" spans="2:16" ht="21.75">
      <c r="B46" s="223" t="s">
        <v>337</v>
      </c>
      <c r="K46" s="381">
        <f>K26</f>
        <v>-0.106875</v>
      </c>
      <c r="L46" s="380"/>
      <c r="M46" s="380"/>
      <c r="N46" s="380"/>
      <c r="O46" s="380"/>
      <c r="P46" s="381">
        <f>P26</f>
        <v>-0.17195000000000002</v>
      </c>
    </row>
    <row r="47" spans="2:16" ht="21.75">
      <c r="B47" s="223" t="s">
        <v>338</v>
      </c>
      <c r="K47" s="381">
        <f>K41</f>
        <v>0.4127</v>
      </c>
      <c r="L47" s="380"/>
      <c r="M47" s="380"/>
      <c r="N47" s="380"/>
      <c r="O47" s="380"/>
      <c r="P47" s="574">
        <f>P41</f>
        <v>-0.055575000000000006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3">
      <selection activeCell="G47" sqref="G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88" t="s">
        <v>241</v>
      </c>
      <c r="P2" s="340" t="str">
        <f>NDPL!Q1</f>
        <v>September-2015</v>
      </c>
    </row>
    <row r="3" spans="1:9" ht="18">
      <c r="A3" s="219" t="s">
        <v>355</v>
      </c>
      <c r="B3" s="219"/>
      <c r="C3" s="312"/>
      <c r="D3" s="313"/>
      <c r="E3" s="313"/>
      <c r="F3" s="312"/>
      <c r="G3" s="312"/>
      <c r="H3" s="312"/>
      <c r="I3" s="312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01/10/2015</v>
      </c>
      <c r="H5" s="39" t="str">
        <f>NDPL!H5</f>
        <v>INTIAL READING 01/09/2015</v>
      </c>
      <c r="I5" s="39" t="s">
        <v>4</v>
      </c>
      <c r="J5" s="39" t="s">
        <v>5</v>
      </c>
      <c r="K5" s="39" t="s">
        <v>6</v>
      </c>
      <c r="L5" s="41" t="str">
        <f>NDPL!G5</f>
        <v>FINAL READING 01/10/2015</v>
      </c>
      <c r="M5" s="39" t="str">
        <f>NDPL!H5</f>
        <v>INTIAL READING 01/09/2015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06" t="s">
        <v>286</v>
      </c>
      <c r="C8" s="604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07" t="s">
        <v>287</v>
      </c>
      <c r="C9" s="608" t="s">
        <v>281</v>
      </c>
      <c r="D9" s="148"/>
      <c r="E9" s="143"/>
      <c r="F9" s="145"/>
      <c r="G9" s="23"/>
      <c r="H9" s="19"/>
      <c r="I9" s="79"/>
      <c r="J9" s="79"/>
      <c r="K9" s="81"/>
      <c r="L9" s="217"/>
      <c r="M9" s="79"/>
      <c r="N9" s="79"/>
      <c r="O9" s="79"/>
      <c r="P9" s="81"/>
      <c r="Q9" s="179"/>
    </row>
    <row r="10" spans="1:17" ht="20.25">
      <c r="A10" s="589">
        <v>1</v>
      </c>
      <c r="B10" s="603" t="s">
        <v>282</v>
      </c>
      <c r="C10" s="604">
        <v>4865001</v>
      </c>
      <c r="D10" s="663" t="s">
        <v>12</v>
      </c>
      <c r="E10" s="143" t="s">
        <v>359</v>
      </c>
      <c r="F10" s="605">
        <v>2000</v>
      </c>
      <c r="G10" s="596">
        <v>18532</v>
      </c>
      <c r="H10" s="597">
        <v>17842</v>
      </c>
      <c r="I10" s="597">
        <f>G10-H10</f>
        <v>690</v>
      </c>
      <c r="J10" s="597">
        <f>$F10*I10</f>
        <v>1380000</v>
      </c>
      <c r="K10" s="597">
        <f>J10/1000000</f>
        <v>1.38</v>
      </c>
      <c r="L10" s="596">
        <v>1575</v>
      </c>
      <c r="M10" s="597">
        <v>1418</v>
      </c>
      <c r="N10" s="565">
        <f>L10-M10</f>
        <v>157</v>
      </c>
      <c r="O10" s="565">
        <f>$F10*N10</f>
        <v>314000</v>
      </c>
      <c r="P10" s="567">
        <f>O10/1000000</f>
        <v>0.314</v>
      </c>
      <c r="Q10" s="179"/>
    </row>
    <row r="11" spans="1:17" s="690" customFormat="1" ht="20.25">
      <c r="A11" s="589">
        <v>2</v>
      </c>
      <c r="B11" s="603" t="s">
        <v>284</v>
      </c>
      <c r="C11" s="604">
        <v>4864886</v>
      </c>
      <c r="D11" s="663" t="s">
        <v>12</v>
      </c>
      <c r="E11" s="143" t="s">
        <v>359</v>
      </c>
      <c r="F11" s="605">
        <v>5000</v>
      </c>
      <c r="G11" s="683">
        <v>999848</v>
      </c>
      <c r="H11" s="684">
        <v>999850</v>
      </c>
      <c r="I11" s="684">
        <f>G11-H11</f>
        <v>-2</v>
      </c>
      <c r="J11" s="684">
        <f>$F11*I11</f>
        <v>-10000</v>
      </c>
      <c r="K11" s="684">
        <f>J11/1000000</f>
        <v>-0.01</v>
      </c>
      <c r="L11" s="683">
        <v>999913</v>
      </c>
      <c r="M11" s="684">
        <v>1000046</v>
      </c>
      <c r="N11" s="685">
        <f>L11-M11</f>
        <v>-133</v>
      </c>
      <c r="O11" s="685">
        <f>$F11*N11</f>
        <v>-665000</v>
      </c>
      <c r="P11" s="686">
        <f>O11/1000000</f>
        <v>-0.665</v>
      </c>
      <c r="Q11" s="699"/>
    </row>
    <row r="12" spans="1:17" ht="14.25">
      <c r="A12" s="114"/>
      <c r="B12" s="152"/>
      <c r="C12" s="131"/>
      <c r="D12" s="663"/>
      <c r="E12" s="150"/>
      <c r="F12" s="151"/>
      <c r="G12" s="157"/>
      <c r="H12" s="158"/>
      <c r="I12" s="79"/>
      <c r="J12" s="79"/>
      <c r="K12" s="81"/>
      <c r="L12" s="217"/>
      <c r="M12" s="79"/>
      <c r="N12" s="79"/>
      <c r="O12" s="79"/>
      <c r="P12" s="81"/>
      <c r="Q12" s="179"/>
    </row>
    <row r="13" spans="1:17" ht="14.25">
      <c r="A13" s="114"/>
      <c r="B13" s="149"/>
      <c r="C13" s="131"/>
      <c r="D13" s="663"/>
      <c r="E13" s="150"/>
      <c r="F13" s="151"/>
      <c r="G13" s="157"/>
      <c r="H13" s="158"/>
      <c r="I13" s="79"/>
      <c r="J13" s="79"/>
      <c r="K13" s="81"/>
      <c r="L13" s="217"/>
      <c r="M13" s="79"/>
      <c r="N13" s="79"/>
      <c r="O13" s="79"/>
      <c r="P13" s="81"/>
      <c r="Q13" s="179"/>
    </row>
    <row r="14" spans="1:17" ht="18">
      <c r="A14" s="114"/>
      <c r="B14" s="149"/>
      <c r="C14" s="131"/>
      <c r="D14" s="663"/>
      <c r="E14" s="150"/>
      <c r="F14" s="151"/>
      <c r="G14" s="157"/>
      <c r="H14" s="619" t="s">
        <v>322</v>
      </c>
      <c r="I14" s="598"/>
      <c r="J14" s="364"/>
      <c r="K14" s="599">
        <f>SUM(K10:K11)</f>
        <v>1.3699999999999999</v>
      </c>
      <c r="L14" s="217"/>
      <c r="M14" s="620" t="s">
        <v>322</v>
      </c>
      <c r="N14" s="600"/>
      <c r="O14" s="593"/>
      <c r="P14" s="601">
        <f>SUM(P10:P11)</f>
        <v>-0.35100000000000003</v>
      </c>
      <c r="Q14" s="179"/>
    </row>
    <row r="15" spans="1:17" ht="18">
      <c r="A15" s="114"/>
      <c r="B15" s="385" t="s">
        <v>11</v>
      </c>
      <c r="C15" s="384"/>
      <c r="D15" s="663"/>
      <c r="E15" s="150"/>
      <c r="F15" s="151"/>
      <c r="G15" s="157"/>
      <c r="H15" s="158"/>
      <c r="I15" s="79"/>
      <c r="J15" s="79"/>
      <c r="K15" s="81"/>
      <c r="L15" s="217"/>
      <c r="M15" s="79"/>
      <c r="N15" s="79"/>
      <c r="O15" s="79"/>
      <c r="P15" s="81"/>
      <c r="Q15" s="179"/>
    </row>
    <row r="16" spans="1:17" ht="18">
      <c r="A16" s="153"/>
      <c r="B16" s="256" t="s">
        <v>288</v>
      </c>
      <c r="C16" s="183" t="s">
        <v>281</v>
      </c>
      <c r="D16" s="664"/>
      <c r="E16" s="150"/>
      <c r="F16" s="155"/>
      <c r="G16" s="23"/>
      <c r="H16" s="19"/>
      <c r="I16" s="79"/>
      <c r="J16" s="79"/>
      <c r="K16" s="81"/>
      <c r="L16" s="217"/>
      <c r="M16" s="79"/>
      <c r="N16" s="79"/>
      <c r="O16" s="79"/>
      <c r="P16" s="81"/>
      <c r="Q16" s="179"/>
    </row>
    <row r="17" spans="1:17" ht="20.25">
      <c r="A17" s="321">
        <v>3</v>
      </c>
      <c r="B17" s="383" t="s">
        <v>282</v>
      </c>
      <c r="C17" s="384">
        <v>4902505</v>
      </c>
      <c r="D17" s="663" t="s">
        <v>12</v>
      </c>
      <c r="E17" s="143" t="s">
        <v>359</v>
      </c>
      <c r="F17" s="609">
        <v>1000</v>
      </c>
      <c r="G17" s="596">
        <v>991870</v>
      </c>
      <c r="H17" s="597">
        <v>991859</v>
      </c>
      <c r="I17" s="597">
        <f>G17-H17</f>
        <v>11</v>
      </c>
      <c r="J17" s="597">
        <f>$F17*I17</f>
        <v>11000</v>
      </c>
      <c r="K17" s="597">
        <f>J17/1000000</f>
        <v>0.011</v>
      </c>
      <c r="L17" s="596">
        <v>37141</v>
      </c>
      <c r="M17" s="597">
        <v>37297</v>
      </c>
      <c r="N17" s="565">
        <f>L17-M17</f>
        <v>-156</v>
      </c>
      <c r="O17" s="565">
        <f>$F17*N17</f>
        <v>-156000</v>
      </c>
      <c r="P17" s="567">
        <f>O17/1000000</f>
        <v>-0.156</v>
      </c>
      <c r="Q17" s="179"/>
    </row>
    <row r="18" spans="1:17" ht="20.25">
      <c r="A18" s="321">
        <v>4</v>
      </c>
      <c r="B18" s="383" t="s">
        <v>284</v>
      </c>
      <c r="C18" s="384">
        <v>5128424</v>
      </c>
      <c r="D18" s="663" t="s">
        <v>12</v>
      </c>
      <c r="E18" s="143" t="s">
        <v>359</v>
      </c>
      <c r="F18" s="609">
        <v>1000</v>
      </c>
      <c r="G18" s="683">
        <v>994882</v>
      </c>
      <c r="H18" s="684">
        <v>994961</v>
      </c>
      <c r="I18" s="684">
        <f>G18-H18</f>
        <v>-79</v>
      </c>
      <c r="J18" s="684">
        <f>$F18*I18</f>
        <v>-79000</v>
      </c>
      <c r="K18" s="684">
        <f>J18/1000000</f>
        <v>-0.079</v>
      </c>
      <c r="L18" s="683">
        <v>992644</v>
      </c>
      <c r="M18" s="684">
        <v>992958</v>
      </c>
      <c r="N18" s="685">
        <f>L18-M18</f>
        <v>-314</v>
      </c>
      <c r="O18" s="685">
        <f>$F18*N18</f>
        <v>-314000</v>
      </c>
      <c r="P18" s="686">
        <f>O18/1000000</f>
        <v>-0.314</v>
      </c>
      <c r="Q18" s="547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20"/>
      <c r="Q19" s="179"/>
    </row>
    <row r="20" spans="1:17" ht="18">
      <c r="A20" s="23"/>
      <c r="B20" s="19"/>
      <c r="C20" s="19"/>
      <c r="D20" s="19"/>
      <c r="E20" s="19"/>
      <c r="F20" s="19"/>
      <c r="G20" s="23"/>
      <c r="H20" s="622" t="s">
        <v>322</v>
      </c>
      <c r="I20" s="621"/>
      <c r="J20" s="502"/>
      <c r="K20" s="602">
        <f>SUM(K17:K18)</f>
        <v>-0.068</v>
      </c>
      <c r="L20" s="23"/>
      <c r="M20" s="622" t="s">
        <v>322</v>
      </c>
      <c r="N20" s="602"/>
      <c r="O20" s="502"/>
      <c r="P20" s="602">
        <f>SUM(P17:P18)</f>
        <v>-0.47</v>
      </c>
      <c r="Q20" s="179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0"/>
      <c r="Q21" s="179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33"/>
      <c r="J22" s="30"/>
      <c r="K22" s="234"/>
      <c r="L22" s="29"/>
      <c r="M22" s="30"/>
      <c r="N22" s="233"/>
      <c r="O22" s="30"/>
      <c r="P22" s="234"/>
      <c r="Q22" s="180"/>
    </row>
    <row r="23" ht="13.5" thickTop="1"/>
    <row r="27" spans="1:16" ht="18">
      <c r="A27" s="610" t="s">
        <v>290</v>
      </c>
      <c r="B27" s="220"/>
      <c r="C27" s="220"/>
      <c r="D27" s="220"/>
      <c r="E27" s="220"/>
      <c r="F27" s="220"/>
      <c r="K27" s="159">
        <f>(K14+K20)</f>
        <v>1.3019999999999998</v>
      </c>
      <c r="L27" s="160"/>
      <c r="M27" s="160"/>
      <c r="N27" s="160"/>
      <c r="O27" s="160"/>
      <c r="P27" s="159">
        <f>(P14+P20)</f>
        <v>-0.821</v>
      </c>
    </row>
    <row r="30" spans="1:2" ht="18">
      <c r="A30" s="610" t="s">
        <v>291</v>
      </c>
      <c r="B30" s="610" t="s">
        <v>292</v>
      </c>
    </row>
    <row r="31" spans="1:16" ht="18">
      <c r="A31" s="235"/>
      <c r="B31" s="235"/>
      <c r="H31" s="184" t="s">
        <v>293</v>
      </c>
      <c r="I31" s="220"/>
      <c r="J31" s="184"/>
      <c r="K31" s="328">
        <v>0</v>
      </c>
      <c r="L31" s="328"/>
      <c r="M31" s="328"/>
      <c r="N31" s="328"/>
      <c r="O31" s="328"/>
      <c r="P31" s="328">
        <v>0</v>
      </c>
    </row>
    <row r="32" spans="8:16" ht="18">
      <c r="H32" s="184" t="s">
        <v>294</v>
      </c>
      <c r="I32" s="220"/>
      <c r="J32" s="184"/>
      <c r="K32" s="328">
        <f>BRPL!K17</f>
        <v>0</v>
      </c>
      <c r="L32" s="328"/>
      <c r="M32" s="328"/>
      <c r="N32" s="328"/>
      <c r="O32" s="328"/>
      <c r="P32" s="328">
        <f>BRPL!P17</f>
        <v>0</v>
      </c>
    </row>
    <row r="33" spans="8:16" ht="18">
      <c r="H33" s="184" t="s">
        <v>295</v>
      </c>
      <c r="I33" s="220"/>
      <c r="J33" s="184"/>
      <c r="K33" s="220">
        <f>BYPL!K33</f>
        <v>-0.3745</v>
      </c>
      <c r="L33" s="220"/>
      <c r="M33" s="611"/>
      <c r="N33" s="220"/>
      <c r="O33" s="220"/>
      <c r="P33" s="220">
        <f>BYPL!P33</f>
        <v>-6.5436</v>
      </c>
    </row>
    <row r="34" spans="8:16" ht="18">
      <c r="H34" s="184" t="s">
        <v>296</v>
      </c>
      <c r="I34" s="220"/>
      <c r="J34" s="184"/>
      <c r="K34" s="220">
        <f>NDMC!K33</f>
        <v>0.13</v>
      </c>
      <c r="L34" s="220"/>
      <c r="M34" s="220"/>
      <c r="N34" s="220"/>
      <c r="O34" s="220"/>
      <c r="P34" s="220">
        <f>NDMC!P33</f>
        <v>3.1540000000000004</v>
      </c>
    </row>
    <row r="35" spans="8:16" ht="18">
      <c r="H35" s="184" t="s">
        <v>297</v>
      </c>
      <c r="I35" s="220"/>
      <c r="J35" s="184"/>
      <c r="K35" s="220"/>
      <c r="L35" s="220"/>
      <c r="M35" s="220"/>
      <c r="N35" s="220"/>
      <c r="O35" s="220"/>
      <c r="P35" s="220"/>
    </row>
    <row r="36" spans="8:16" ht="18">
      <c r="H36" s="612" t="s">
        <v>298</v>
      </c>
      <c r="I36" s="184"/>
      <c r="J36" s="184"/>
      <c r="K36" s="184">
        <f>SUM(K31:K35)</f>
        <v>-0.2445</v>
      </c>
      <c r="L36" s="220"/>
      <c r="M36" s="220"/>
      <c r="N36" s="220"/>
      <c r="O36" s="220"/>
      <c r="P36" s="184">
        <f>SUM(P31:P35)</f>
        <v>-3.3895999999999993</v>
      </c>
    </row>
    <row r="37" spans="8:16" ht="18">
      <c r="H37" s="220"/>
      <c r="I37" s="220"/>
      <c r="J37" s="220"/>
      <c r="K37" s="220"/>
      <c r="L37" s="220"/>
      <c r="M37" s="220"/>
      <c r="N37" s="220"/>
      <c r="O37" s="220"/>
      <c r="P37" s="220"/>
    </row>
    <row r="38" spans="1:16" ht="18">
      <c r="A38" s="610" t="s">
        <v>323</v>
      </c>
      <c r="B38" s="133"/>
      <c r="C38" s="133"/>
      <c r="D38" s="133"/>
      <c r="E38" s="133"/>
      <c r="F38" s="133"/>
      <c r="G38" s="133"/>
      <c r="H38" s="184"/>
      <c r="I38" s="613"/>
      <c r="J38" s="184"/>
      <c r="K38" s="613">
        <f>K27+K36</f>
        <v>1.0574999999999999</v>
      </c>
      <c r="L38" s="220"/>
      <c r="M38" s="220"/>
      <c r="N38" s="220"/>
      <c r="O38" s="220"/>
      <c r="P38" s="613">
        <f>P27+P36</f>
        <v>-4.2105999999999995</v>
      </c>
    </row>
    <row r="39" spans="1:10" ht="18">
      <c r="A39" s="184"/>
      <c r="B39" s="132"/>
      <c r="C39" s="133"/>
      <c r="D39" s="133"/>
      <c r="E39" s="133"/>
      <c r="F39" s="133"/>
      <c r="G39" s="133"/>
      <c r="H39" s="133"/>
      <c r="I39" s="162"/>
      <c r="J39" s="133"/>
    </row>
    <row r="40" spans="1:10" ht="18">
      <c r="A40" s="612" t="s">
        <v>299</v>
      </c>
      <c r="B40" s="184" t="s">
        <v>300</v>
      </c>
      <c r="C40" s="133"/>
      <c r="D40" s="133"/>
      <c r="E40" s="133"/>
      <c r="F40" s="133"/>
      <c r="G40" s="133"/>
      <c r="H40" s="133"/>
      <c r="I40" s="162"/>
      <c r="J40" s="133"/>
    </row>
    <row r="41" spans="1:10" ht="12.75">
      <c r="A41" s="161"/>
      <c r="B41" s="132"/>
      <c r="C41" s="133"/>
      <c r="D41" s="133"/>
      <c r="E41" s="133"/>
      <c r="F41" s="133"/>
      <c r="G41" s="133"/>
      <c r="H41" s="133"/>
      <c r="I41" s="162"/>
      <c r="J41" s="133"/>
    </row>
    <row r="42" spans="1:16" ht="18">
      <c r="A42" s="614" t="s">
        <v>301</v>
      </c>
      <c r="B42" s="615" t="s">
        <v>302</v>
      </c>
      <c r="C42" s="616" t="s">
        <v>303</v>
      </c>
      <c r="D42" s="615"/>
      <c r="E42" s="615"/>
      <c r="F42" s="615"/>
      <c r="G42" s="502">
        <v>28.4547</v>
      </c>
      <c r="H42" s="615" t="s">
        <v>304</v>
      </c>
      <c r="I42" s="615"/>
      <c r="J42" s="617"/>
      <c r="K42" s="615">
        <f>($K$38*G42)/100</f>
        <v>0.3009084524999999</v>
      </c>
      <c r="L42" s="615"/>
      <c r="M42" s="615"/>
      <c r="N42" s="615"/>
      <c r="O42" s="615"/>
      <c r="P42" s="615">
        <f>($P$38*G42)/100</f>
        <v>-1.1981135981999997</v>
      </c>
    </row>
    <row r="43" spans="1:16" ht="18">
      <c r="A43" s="614" t="s">
        <v>305</v>
      </c>
      <c r="B43" s="615" t="s">
        <v>360</v>
      </c>
      <c r="C43" s="616" t="s">
        <v>303</v>
      </c>
      <c r="D43" s="615"/>
      <c r="E43" s="615"/>
      <c r="F43" s="615"/>
      <c r="G43" s="502">
        <v>41.7726</v>
      </c>
      <c r="H43" s="615" t="s">
        <v>304</v>
      </c>
      <c r="I43" s="615"/>
      <c r="J43" s="617"/>
      <c r="K43" s="615">
        <f>($K$38*G43)/100</f>
        <v>0.4417452449999999</v>
      </c>
      <c r="L43" s="615"/>
      <c r="M43" s="615"/>
      <c r="N43" s="615"/>
      <c r="O43" s="615"/>
      <c r="P43" s="615">
        <f>($P$38*G43)/100</f>
        <v>-1.7588770955999997</v>
      </c>
    </row>
    <row r="44" spans="1:16" ht="18">
      <c r="A44" s="614" t="s">
        <v>306</v>
      </c>
      <c r="B44" s="615" t="s">
        <v>361</v>
      </c>
      <c r="C44" s="616" t="s">
        <v>303</v>
      </c>
      <c r="D44" s="615"/>
      <c r="E44" s="615"/>
      <c r="F44" s="615"/>
      <c r="G44" s="502">
        <v>23.8168</v>
      </c>
      <c r="H44" s="615" t="s">
        <v>304</v>
      </c>
      <c r="I44" s="615"/>
      <c r="J44" s="617"/>
      <c r="K44" s="615">
        <f>($K$38*G44)/100</f>
        <v>0.25186265999999996</v>
      </c>
      <c r="L44" s="615"/>
      <c r="M44" s="615"/>
      <c r="N44" s="615"/>
      <c r="O44" s="615"/>
      <c r="P44" s="615">
        <f>($P$38*G44)/100</f>
        <v>-1.0028301808</v>
      </c>
    </row>
    <row r="45" spans="1:16" ht="18">
      <c r="A45" s="614" t="s">
        <v>307</v>
      </c>
      <c r="B45" s="615" t="s">
        <v>362</v>
      </c>
      <c r="C45" s="616" t="s">
        <v>303</v>
      </c>
      <c r="D45" s="615"/>
      <c r="E45" s="615"/>
      <c r="F45" s="615"/>
      <c r="G45" s="502">
        <v>5.2096</v>
      </c>
      <c r="H45" s="615" t="s">
        <v>304</v>
      </c>
      <c r="I45" s="615"/>
      <c r="J45" s="617"/>
      <c r="K45" s="615">
        <f>($K$38*G45)/100</f>
        <v>0.05509151999999999</v>
      </c>
      <c r="L45" s="615"/>
      <c r="M45" s="615"/>
      <c r="N45" s="615"/>
      <c r="O45" s="615"/>
      <c r="P45" s="615">
        <f>($P$38*G45)/100</f>
        <v>-0.21935541759999996</v>
      </c>
    </row>
    <row r="46" spans="1:16" ht="18">
      <c r="A46" s="614" t="s">
        <v>308</v>
      </c>
      <c r="B46" s="615" t="s">
        <v>363</v>
      </c>
      <c r="C46" s="616" t="s">
        <v>303</v>
      </c>
      <c r="D46" s="615"/>
      <c r="E46" s="615"/>
      <c r="F46" s="615"/>
      <c r="G46" s="502">
        <v>0.7462</v>
      </c>
      <c r="H46" s="615" t="s">
        <v>304</v>
      </c>
      <c r="I46" s="615"/>
      <c r="J46" s="617"/>
      <c r="K46" s="615">
        <f>($K$38*G46)/100</f>
        <v>0.007891065</v>
      </c>
      <c r="L46" s="615"/>
      <c r="M46" s="615"/>
      <c r="N46" s="615"/>
      <c r="O46" s="615"/>
      <c r="P46" s="615">
        <f>($P$38*G46)/100</f>
        <v>-0.03141949719999999</v>
      </c>
    </row>
    <row r="47" spans="6:10" ht="12.75">
      <c r="F47" s="163"/>
      <c r="J47" s="164"/>
    </row>
    <row r="48" spans="1:10" ht="15">
      <c r="A48" s="618" t="s">
        <v>450</v>
      </c>
      <c r="F48" s="163"/>
      <c r="J48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R28" sqref="R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7.8515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4"/>
      <c r="R1" s="19"/>
    </row>
    <row r="2" spans="1:18" ht="30">
      <c r="A2" s="245"/>
      <c r="B2" s="19"/>
      <c r="C2" s="19"/>
      <c r="D2" s="19"/>
      <c r="E2" s="19"/>
      <c r="F2" s="19"/>
      <c r="G2" s="491" t="s">
        <v>358</v>
      </c>
      <c r="H2" s="19"/>
      <c r="I2" s="19"/>
      <c r="J2" s="19"/>
      <c r="K2" s="19"/>
      <c r="L2" s="19"/>
      <c r="M2" s="19"/>
      <c r="N2" s="19"/>
      <c r="O2" s="19"/>
      <c r="P2" s="19"/>
      <c r="Q2" s="315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5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5"/>
      <c r="R4" s="19"/>
    </row>
    <row r="5" spans="1:18" ht="23.25">
      <c r="A5" s="251"/>
      <c r="B5" s="19"/>
      <c r="C5" s="486" t="s">
        <v>388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5"/>
      <c r="R5" s="19"/>
    </row>
    <row r="6" spans="1:18" ht="18">
      <c r="A6" s="247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5"/>
      <c r="R6" s="19"/>
    </row>
    <row r="7" spans="1:18" ht="26.25">
      <c r="A7" s="245"/>
      <c r="B7" s="19"/>
      <c r="C7" s="19"/>
      <c r="D7" s="19"/>
      <c r="E7" s="19"/>
      <c r="F7" s="300" t="s">
        <v>441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5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5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5"/>
      <c r="R9" s="19"/>
    </row>
    <row r="10" spans="1:18" ht="45.75" customHeight="1">
      <c r="A10" s="251"/>
      <c r="B10" s="307" t="s">
        <v>324</v>
      </c>
      <c r="C10" s="19"/>
      <c r="D10" s="19"/>
      <c r="E10" s="19"/>
      <c r="F10" s="19"/>
      <c r="G10" s="19"/>
      <c r="H10" s="252"/>
      <c r="I10" s="301"/>
      <c r="J10" s="78"/>
      <c r="K10" s="78"/>
      <c r="L10" s="78"/>
      <c r="M10" s="78"/>
      <c r="N10" s="301"/>
      <c r="O10" s="78"/>
      <c r="P10" s="78"/>
      <c r="Q10" s="315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18" t="s">
        <v>343</v>
      </c>
      <c r="J11" s="302"/>
      <c r="K11" s="302"/>
      <c r="L11" s="302"/>
      <c r="M11" s="302"/>
      <c r="N11" s="518" t="s">
        <v>344</v>
      </c>
      <c r="O11" s="302"/>
      <c r="P11" s="302"/>
      <c r="Q11" s="480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5"/>
      <c r="R12" s="19"/>
    </row>
    <row r="13" spans="1:18" ht="26.25">
      <c r="A13" s="485">
        <v>1</v>
      </c>
      <c r="B13" s="486" t="s">
        <v>325</v>
      </c>
      <c r="C13" s="487"/>
      <c r="D13" s="487"/>
      <c r="E13" s="484"/>
      <c r="F13" s="484"/>
      <c r="G13" s="254"/>
      <c r="H13" s="481" t="s">
        <v>357</v>
      </c>
      <c r="I13" s="482">
        <f>NDPL!K164</f>
        <v>0.9832312258333333</v>
      </c>
      <c r="J13" s="300"/>
      <c r="K13" s="300"/>
      <c r="L13" s="300"/>
      <c r="M13" s="481"/>
      <c r="N13" s="482">
        <f>NDPL!P164</f>
        <v>-0.08932777153333338</v>
      </c>
      <c r="O13" s="300"/>
      <c r="P13" s="300"/>
      <c r="Q13" s="315"/>
      <c r="R13" s="19"/>
    </row>
    <row r="14" spans="1:18" ht="26.25">
      <c r="A14" s="485"/>
      <c r="B14" s="486"/>
      <c r="C14" s="487"/>
      <c r="D14" s="487"/>
      <c r="E14" s="484"/>
      <c r="F14" s="484"/>
      <c r="G14" s="254"/>
      <c r="H14" s="481"/>
      <c r="I14" s="482"/>
      <c r="J14" s="300"/>
      <c r="K14" s="300"/>
      <c r="L14" s="300"/>
      <c r="M14" s="481"/>
      <c r="N14" s="482"/>
      <c r="O14" s="300"/>
      <c r="P14" s="300"/>
      <c r="Q14" s="315"/>
      <c r="R14" s="19"/>
    </row>
    <row r="15" spans="1:18" ht="26.25">
      <c r="A15" s="485"/>
      <c r="B15" s="486"/>
      <c r="C15" s="487"/>
      <c r="D15" s="487"/>
      <c r="E15" s="484"/>
      <c r="F15" s="484"/>
      <c r="G15" s="249"/>
      <c r="H15" s="481"/>
      <c r="I15" s="482"/>
      <c r="J15" s="300"/>
      <c r="K15" s="300"/>
      <c r="L15" s="300"/>
      <c r="M15" s="481"/>
      <c r="N15" s="482"/>
      <c r="O15" s="300"/>
      <c r="P15" s="300"/>
      <c r="Q15" s="315"/>
      <c r="R15" s="19"/>
    </row>
    <row r="16" spans="1:18" ht="23.25" customHeight="1">
      <c r="A16" s="485">
        <v>2</v>
      </c>
      <c r="B16" s="486" t="s">
        <v>326</v>
      </c>
      <c r="C16" s="487"/>
      <c r="D16" s="487"/>
      <c r="E16" s="484"/>
      <c r="F16" s="484"/>
      <c r="G16" s="254"/>
      <c r="H16" s="481" t="s">
        <v>357</v>
      </c>
      <c r="I16" s="482">
        <f>BRPL!K183</f>
        <v>3.038050094999998</v>
      </c>
      <c r="J16" s="300"/>
      <c r="K16" s="300"/>
      <c r="L16" s="300"/>
      <c r="M16" s="481" t="s">
        <v>357</v>
      </c>
      <c r="N16" s="482">
        <f>BRPL!P183</f>
        <v>2.520770304399999</v>
      </c>
      <c r="O16" s="300"/>
      <c r="P16" s="300"/>
      <c r="Q16" s="315"/>
      <c r="R16" s="19"/>
    </row>
    <row r="17" spans="1:18" ht="26.25">
      <c r="A17" s="485"/>
      <c r="B17" s="486"/>
      <c r="C17" s="487"/>
      <c r="D17" s="487"/>
      <c r="E17" s="484"/>
      <c r="F17" s="484"/>
      <c r="G17" s="254"/>
      <c r="H17" s="481"/>
      <c r="I17" s="482"/>
      <c r="J17" s="300"/>
      <c r="K17" s="300"/>
      <c r="L17" s="300"/>
      <c r="M17" s="481"/>
      <c r="N17" s="482"/>
      <c r="O17" s="300"/>
      <c r="P17" s="300"/>
      <c r="Q17" s="315"/>
      <c r="R17" s="19"/>
    </row>
    <row r="18" spans="1:18" ht="26.25">
      <c r="A18" s="485"/>
      <c r="B18" s="486"/>
      <c r="C18" s="487"/>
      <c r="D18" s="487"/>
      <c r="E18" s="484"/>
      <c r="F18" s="484"/>
      <c r="G18" s="249"/>
      <c r="H18" s="481"/>
      <c r="I18" s="482"/>
      <c r="J18" s="300"/>
      <c r="K18" s="300"/>
      <c r="L18" s="300"/>
      <c r="M18" s="481"/>
      <c r="N18" s="482"/>
      <c r="O18" s="300"/>
      <c r="P18" s="300"/>
      <c r="Q18" s="315"/>
      <c r="R18" s="19"/>
    </row>
    <row r="19" spans="1:18" ht="23.25" customHeight="1">
      <c r="A19" s="485">
        <v>3</v>
      </c>
      <c r="B19" s="486" t="s">
        <v>327</v>
      </c>
      <c r="C19" s="487"/>
      <c r="D19" s="487"/>
      <c r="E19" s="484"/>
      <c r="F19" s="484"/>
      <c r="G19" s="254"/>
      <c r="H19" s="481"/>
      <c r="I19" s="482">
        <f>BYPL!K171</f>
        <v>-0.5637956733333336</v>
      </c>
      <c r="J19" s="300"/>
      <c r="K19" s="300"/>
      <c r="L19" s="300"/>
      <c r="M19" s="481" t="s">
        <v>357</v>
      </c>
      <c r="N19" s="482">
        <f>BYPL!P171</f>
        <v>7.216053152533334</v>
      </c>
      <c r="O19" s="300"/>
      <c r="P19" s="300"/>
      <c r="Q19" s="315"/>
      <c r="R19" s="19"/>
    </row>
    <row r="20" spans="1:18" ht="26.25">
      <c r="A20" s="485"/>
      <c r="B20" s="486"/>
      <c r="C20" s="487"/>
      <c r="D20" s="487"/>
      <c r="E20" s="484"/>
      <c r="F20" s="484"/>
      <c r="G20" s="254"/>
      <c r="H20" s="481"/>
      <c r="I20" s="482"/>
      <c r="J20" s="300"/>
      <c r="K20" s="300"/>
      <c r="L20" s="300"/>
      <c r="M20" s="481"/>
      <c r="N20" s="482"/>
      <c r="O20" s="300"/>
      <c r="P20" s="300"/>
      <c r="Q20" s="315"/>
      <c r="R20" s="19"/>
    </row>
    <row r="21" spans="1:18" ht="26.25">
      <c r="A21" s="485"/>
      <c r="B21" s="488"/>
      <c r="C21" s="488"/>
      <c r="D21" s="488"/>
      <c r="E21" s="337"/>
      <c r="F21" s="337"/>
      <c r="G21" s="129"/>
      <c r="H21" s="481"/>
      <c r="I21" s="482"/>
      <c r="J21" s="300"/>
      <c r="K21" s="300"/>
      <c r="L21" s="300"/>
      <c r="M21" s="481"/>
      <c r="N21" s="482"/>
      <c r="O21" s="300"/>
      <c r="P21" s="300"/>
      <c r="Q21" s="315"/>
      <c r="R21" s="19"/>
    </row>
    <row r="22" spans="1:18" ht="26.25">
      <c r="A22" s="485">
        <v>4</v>
      </c>
      <c r="B22" s="486" t="s">
        <v>328</v>
      </c>
      <c r="C22" s="488"/>
      <c r="D22" s="488"/>
      <c r="E22" s="337"/>
      <c r="F22" s="337"/>
      <c r="G22" s="254"/>
      <c r="H22" s="481" t="s">
        <v>357</v>
      </c>
      <c r="I22" s="482">
        <f>NDMC!K85</f>
        <v>2.7511415199999996</v>
      </c>
      <c r="J22" s="300"/>
      <c r="K22" s="300"/>
      <c r="L22" s="300"/>
      <c r="M22" s="481" t="s">
        <v>357</v>
      </c>
      <c r="N22" s="482">
        <f>NDMC!P85</f>
        <v>5.114594582400003</v>
      </c>
      <c r="O22" s="300"/>
      <c r="P22" s="300"/>
      <c r="Q22" s="315"/>
      <c r="R22" s="19"/>
    </row>
    <row r="23" spans="1:18" ht="26.25">
      <c r="A23" s="485"/>
      <c r="B23" s="486"/>
      <c r="C23" s="488"/>
      <c r="D23" s="488"/>
      <c r="E23" s="337"/>
      <c r="F23" s="337"/>
      <c r="G23" s="254"/>
      <c r="H23" s="481"/>
      <c r="I23" s="482"/>
      <c r="J23" s="300"/>
      <c r="K23" s="300"/>
      <c r="L23" s="300"/>
      <c r="M23" s="481"/>
      <c r="N23" s="482"/>
      <c r="O23" s="300"/>
      <c r="P23" s="300"/>
      <c r="Q23" s="315"/>
      <c r="R23" s="19"/>
    </row>
    <row r="24" spans="1:18" ht="26.25">
      <c r="A24" s="485"/>
      <c r="B24" s="488"/>
      <c r="C24" s="488"/>
      <c r="D24" s="488"/>
      <c r="E24" s="337"/>
      <c r="F24" s="337"/>
      <c r="G24" s="129"/>
      <c r="H24" s="481"/>
      <c r="I24" s="482"/>
      <c r="J24" s="300"/>
      <c r="K24" s="300"/>
      <c r="L24" s="300"/>
      <c r="M24" s="481"/>
      <c r="N24" s="482"/>
      <c r="O24" s="300"/>
      <c r="P24" s="300"/>
      <c r="Q24" s="315"/>
      <c r="R24" s="19"/>
    </row>
    <row r="25" spans="1:18" ht="26.25">
      <c r="A25" s="485">
        <v>5</v>
      </c>
      <c r="B25" s="486" t="s">
        <v>329</v>
      </c>
      <c r="C25" s="488"/>
      <c r="D25" s="488"/>
      <c r="E25" s="337"/>
      <c r="F25" s="337"/>
      <c r="G25" s="254"/>
      <c r="H25" s="481" t="s">
        <v>357</v>
      </c>
      <c r="I25" s="482">
        <f>MES!K59</f>
        <v>0.024791065</v>
      </c>
      <c r="J25" s="300"/>
      <c r="K25" s="300"/>
      <c r="L25" s="300"/>
      <c r="M25" s="481" t="s">
        <v>357</v>
      </c>
      <c r="N25" s="482">
        <f>MES!P59</f>
        <v>2.2706217968000004</v>
      </c>
      <c r="O25" s="300"/>
      <c r="P25" s="300"/>
      <c r="Q25" s="315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483"/>
      <c r="J26" s="298"/>
      <c r="K26" s="298"/>
      <c r="L26" s="298"/>
      <c r="M26" s="298"/>
      <c r="N26" s="298"/>
      <c r="O26" s="298"/>
      <c r="P26" s="298"/>
      <c r="Q26" s="315"/>
      <c r="R26" s="19"/>
    </row>
    <row r="27" spans="1:18" ht="18">
      <c r="A27" s="247"/>
      <c r="B27" s="222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5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5"/>
      <c r="R28" s="19"/>
    </row>
    <row r="29" spans="1:18" ht="54" customHeight="1" thickBot="1">
      <c r="A29" s="479" t="s">
        <v>330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6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356</v>
      </c>
      <c r="B33" s="19"/>
      <c r="C33" s="19"/>
      <c r="D33" s="19"/>
      <c r="E33" s="478"/>
      <c r="F33" s="478"/>
      <c r="G33" s="19"/>
      <c r="H33" s="19"/>
      <c r="I33" s="19"/>
    </row>
    <row r="34" spans="1:9" ht="15">
      <c r="A34" s="281"/>
      <c r="B34" s="281"/>
      <c r="C34" s="281"/>
      <c r="D34" s="281"/>
      <c r="E34" s="478"/>
      <c r="F34" s="478"/>
      <c r="G34" s="19"/>
      <c r="H34" s="19"/>
      <c r="I34" s="19"/>
    </row>
    <row r="35" spans="1:9" s="478" customFormat="1" ht="15" customHeight="1">
      <c r="A35" s="490" t="s">
        <v>364</v>
      </c>
      <c r="E35"/>
      <c r="F35"/>
      <c r="G35" s="281"/>
      <c r="H35" s="281"/>
      <c r="I35" s="281"/>
    </row>
    <row r="36" spans="1:9" s="478" customFormat="1" ht="15" customHeight="1">
      <c r="A36" s="490"/>
      <c r="E36"/>
      <c r="F36"/>
      <c r="H36" s="281"/>
      <c r="I36" s="281"/>
    </row>
    <row r="37" spans="1:9" s="478" customFormat="1" ht="15" customHeight="1">
      <c r="A37" s="490" t="s">
        <v>365</v>
      </c>
      <c r="E37"/>
      <c r="F37"/>
      <c r="I37" s="281"/>
    </row>
    <row r="38" spans="1:9" s="478" customFormat="1" ht="15" customHeight="1">
      <c r="A38" s="489"/>
      <c r="E38"/>
      <c r="F38"/>
      <c r="I38" s="281"/>
    </row>
    <row r="39" spans="1:9" s="478" customFormat="1" ht="15" customHeight="1">
      <c r="A39" s="490"/>
      <c r="E39"/>
      <c r="F39"/>
      <c r="I39" s="281"/>
    </row>
    <row r="40" spans="1:6" s="478" customFormat="1" ht="15" customHeight="1">
      <c r="A40" s="490"/>
      <c r="B40" s="47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3">
      <selection activeCell="F26" sqref="F26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401</v>
      </c>
      <c r="J1" s="19"/>
      <c r="K1" s="19"/>
      <c r="L1" s="19"/>
      <c r="M1" s="19"/>
      <c r="N1" s="56" t="s">
        <v>402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01/10/2015</v>
      </c>
      <c r="H2" s="39" t="str">
        <f>NDPL!H5</f>
        <v>INTIAL READING 01/09/2015</v>
      </c>
      <c r="I2" s="39" t="s">
        <v>4</v>
      </c>
      <c r="J2" s="39" t="s">
        <v>5</v>
      </c>
      <c r="K2" s="39" t="s">
        <v>6</v>
      </c>
      <c r="L2" s="41" t="str">
        <f>NDPL!G5</f>
        <v>FINAL READING 01/10/2015</v>
      </c>
      <c r="M2" s="39" t="str">
        <f>NDPL!H5</f>
        <v>INTIAL READING 01/09/2015</v>
      </c>
      <c r="N2" s="39" t="s">
        <v>4</v>
      </c>
      <c r="O2" s="39" t="s">
        <v>5</v>
      </c>
      <c r="P2" s="40" t="s">
        <v>6</v>
      </c>
      <c r="Q2" s="651"/>
    </row>
    <row r="3" ht="14.25" thickBot="1" thickTop="1"/>
    <row r="4" spans="1:17" ht="13.5" thickTop="1">
      <c r="A4" s="24"/>
      <c r="B4" s="306" t="s">
        <v>345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349</v>
      </c>
      <c r="C5" s="154" t="s">
        <v>281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346</v>
      </c>
      <c r="C6" s="21">
        <v>4902492</v>
      </c>
      <c r="D6" s="150" t="s">
        <v>12</v>
      </c>
      <c r="E6" s="150" t="s">
        <v>283</v>
      </c>
      <c r="F6" s="28">
        <v>1500</v>
      </c>
      <c r="G6" s="423">
        <v>952711</v>
      </c>
      <c r="H6" s="492">
        <v>952723</v>
      </c>
      <c r="I6" s="79">
        <f>G6-H6</f>
        <v>-12</v>
      </c>
      <c r="J6" s="79">
        <f>$F6*I6</f>
        <v>-18000</v>
      </c>
      <c r="K6" s="81">
        <f>J6/1000000</f>
        <v>-0.018</v>
      </c>
      <c r="L6" s="423">
        <v>979232</v>
      </c>
      <c r="M6" s="492">
        <v>979234</v>
      </c>
      <c r="N6" s="79">
        <f>L6-M6</f>
        <v>-2</v>
      </c>
      <c r="O6" s="79">
        <f>$F6*N6</f>
        <v>-3000</v>
      </c>
      <c r="P6" s="81">
        <f>O6/1000000</f>
        <v>-0.003</v>
      </c>
      <c r="Q6" s="179"/>
    </row>
    <row r="7" spans="1:17" ht="15">
      <c r="A7" s="673">
        <v>2</v>
      </c>
      <c r="B7" s="126" t="s">
        <v>347</v>
      </c>
      <c r="C7" s="674">
        <v>5128477</v>
      </c>
      <c r="D7" s="150" t="s">
        <v>12</v>
      </c>
      <c r="E7" s="150" t="s">
        <v>283</v>
      </c>
      <c r="F7" s="675">
        <v>1500</v>
      </c>
      <c r="G7" s="423">
        <v>991506</v>
      </c>
      <c r="H7" s="424">
        <v>991494</v>
      </c>
      <c r="I7" s="79">
        <f>G7-H7</f>
        <v>12</v>
      </c>
      <c r="J7" s="79">
        <f>$F7*I7</f>
        <v>18000</v>
      </c>
      <c r="K7" s="81">
        <f>J7/1000000</f>
        <v>0.018</v>
      </c>
      <c r="L7" s="423">
        <v>992872</v>
      </c>
      <c r="M7" s="424">
        <v>993668</v>
      </c>
      <c r="N7" s="79">
        <f>L7-M7</f>
        <v>-796</v>
      </c>
      <c r="O7" s="79">
        <f>$F7*N7</f>
        <v>-1194000</v>
      </c>
      <c r="P7" s="81">
        <f>O7/1000000</f>
        <v>-1.194</v>
      </c>
      <c r="Q7" s="179"/>
    </row>
    <row r="8" spans="1:17" s="751" customFormat="1" ht="15">
      <c r="A8" s="742">
        <v>3</v>
      </c>
      <c r="B8" s="743" t="s">
        <v>348</v>
      </c>
      <c r="C8" s="744">
        <v>4864840</v>
      </c>
      <c r="D8" s="745" t="s">
        <v>12</v>
      </c>
      <c r="E8" s="745" t="s">
        <v>283</v>
      </c>
      <c r="F8" s="746">
        <v>750</v>
      </c>
      <c r="G8" s="747">
        <v>942777</v>
      </c>
      <c r="H8" s="427">
        <v>944157</v>
      </c>
      <c r="I8" s="748">
        <f>G8-H8</f>
        <v>-1380</v>
      </c>
      <c r="J8" s="748">
        <f>$F8*I8</f>
        <v>-1035000</v>
      </c>
      <c r="K8" s="749">
        <f>J8/1000000</f>
        <v>-1.035</v>
      </c>
      <c r="L8" s="747">
        <v>999302</v>
      </c>
      <c r="M8" s="427">
        <v>999307</v>
      </c>
      <c r="N8" s="748">
        <f>L8-M8</f>
        <v>-5</v>
      </c>
      <c r="O8" s="748">
        <f>$F8*N8</f>
        <v>-3750</v>
      </c>
      <c r="P8" s="749">
        <f>O8/1000000</f>
        <v>-0.00375</v>
      </c>
      <c r="Q8" s="750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7" t="s">
        <v>322</v>
      </c>
      <c r="J12" s="19"/>
      <c r="K12" s="236">
        <f>SUM(K6:K8)</f>
        <v>-1.035</v>
      </c>
      <c r="L12" s="100"/>
      <c r="M12" s="21"/>
      <c r="N12" s="237" t="s">
        <v>322</v>
      </c>
      <c r="O12" s="19"/>
      <c r="P12" s="236">
        <f>SUM(P6:P8)</f>
        <v>-1.2007499999999998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2"/>
      <c r="J13" s="19"/>
      <c r="K13" s="232"/>
      <c r="L13" s="100"/>
      <c r="M13" s="21"/>
      <c r="N13" s="382"/>
      <c r="O13" s="19"/>
      <c r="P13" s="232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280</v>
      </c>
      <c r="C16" s="137" t="s">
        <v>281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282</v>
      </c>
      <c r="C17" s="142">
        <v>4902509</v>
      </c>
      <c r="D17" s="143" t="s">
        <v>12</v>
      </c>
      <c r="E17" s="143" t="s">
        <v>283</v>
      </c>
      <c r="F17" s="144">
        <v>5000</v>
      </c>
      <c r="G17" s="423">
        <v>997882</v>
      </c>
      <c r="H17" s="424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23">
        <v>31088</v>
      </c>
      <c r="M17" s="424">
        <v>31629</v>
      </c>
      <c r="N17" s="79">
        <f>L17-M17</f>
        <v>-541</v>
      </c>
      <c r="O17" s="79">
        <f>$F17*N17</f>
        <v>-2705000</v>
      </c>
      <c r="P17" s="81">
        <f>O17/1000000</f>
        <v>-2.705</v>
      </c>
      <c r="Q17" s="179"/>
    </row>
    <row r="18" spans="1:17" s="690" customFormat="1" ht="15">
      <c r="A18" s="140">
        <v>2</v>
      </c>
      <c r="B18" s="149" t="s">
        <v>284</v>
      </c>
      <c r="C18" s="142">
        <v>4864938</v>
      </c>
      <c r="D18" s="143" t="s">
        <v>12</v>
      </c>
      <c r="E18" s="143" t="s">
        <v>283</v>
      </c>
      <c r="F18" s="144">
        <v>1000</v>
      </c>
      <c r="G18" s="426">
        <v>999998</v>
      </c>
      <c r="H18" s="427">
        <v>999998</v>
      </c>
      <c r="I18" s="506">
        <f>G18-H18</f>
        <v>0</v>
      </c>
      <c r="J18" s="506">
        <f>$F18*I18</f>
        <v>0</v>
      </c>
      <c r="K18" s="757">
        <f>J18/1000000</f>
        <v>0</v>
      </c>
      <c r="L18" s="426">
        <v>980316</v>
      </c>
      <c r="M18" s="427">
        <v>984110</v>
      </c>
      <c r="N18" s="506">
        <f>L18-M18</f>
        <v>-3794</v>
      </c>
      <c r="O18" s="506">
        <f>$F18*N18</f>
        <v>-3794000</v>
      </c>
      <c r="P18" s="757">
        <f>O18/1000000</f>
        <v>-3.794</v>
      </c>
      <c r="Q18" s="725"/>
    </row>
    <row r="19" spans="1:17" ht="15">
      <c r="A19" s="140">
        <v>3</v>
      </c>
      <c r="B19" s="141" t="s">
        <v>285</v>
      </c>
      <c r="C19" s="142">
        <v>4864947</v>
      </c>
      <c r="D19" s="143" t="s">
        <v>12</v>
      </c>
      <c r="E19" s="143" t="s">
        <v>283</v>
      </c>
      <c r="F19" s="144">
        <v>1000</v>
      </c>
      <c r="G19" s="423">
        <v>976164</v>
      </c>
      <c r="H19" s="424">
        <v>977083</v>
      </c>
      <c r="I19" s="79">
        <f>G19-H19</f>
        <v>-919</v>
      </c>
      <c r="J19" s="79">
        <f>$F19*I19</f>
        <v>-919000</v>
      </c>
      <c r="K19" s="81">
        <f>J19/1000000</f>
        <v>-0.919</v>
      </c>
      <c r="L19" s="423">
        <v>991135</v>
      </c>
      <c r="M19" s="424">
        <v>991183</v>
      </c>
      <c r="N19" s="79">
        <f>L19-M19</f>
        <v>-48</v>
      </c>
      <c r="O19" s="79">
        <f>$F19*N19</f>
        <v>-48000</v>
      </c>
      <c r="P19" s="81">
        <f>O19/1000000</f>
        <v>-0.048</v>
      </c>
      <c r="Q19" s="659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7" t="s">
        <v>322</v>
      </c>
      <c r="J23" s="19"/>
      <c r="K23" s="236">
        <f>SUM(K17:K19)</f>
        <v>-0.919</v>
      </c>
      <c r="L23" s="23"/>
      <c r="M23" s="19"/>
      <c r="N23" s="237" t="s">
        <v>322</v>
      </c>
      <c r="O23" s="19"/>
      <c r="P23" s="236">
        <f>SUM(P17:P19)</f>
        <v>-6.547000000000001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2015-11-09T11:25:36Z</dcterms:modified>
  <cp:category/>
  <cp:version/>
  <cp:contentType/>
  <cp:contentStatus/>
</cp:coreProperties>
</file>